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activeTab="1"/>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<sst xmlns="http://schemas.openxmlformats.org/spreadsheetml/2006/main" count="2059" uniqueCount="1496">
  <si>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</si>
  <si>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</si>
  <si>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</si>
  <si>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</si>
  <si>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</si>
  <si>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</si>
  <si>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</si>
  <si>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</si>
  <si>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</si>
  <si>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</si>
  <si>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</si>
  <si>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</si>
  <si>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</si>
  <si>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</si>
  <si>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</si>
  <si>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</si>
  <si>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</si>
  <si>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</si>
  <si>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</si>
  <si>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</si>
  <si>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</si>
  <si>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</si>
  <si>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</si>
  <si>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</si>
  <si>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</si>
  <si>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</si>
  <si>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</si>
  <si>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</si>
  <si>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</si>
  <si>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</si>
  <si>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</si>
  <si>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</si>
  <si>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</si>
  <si>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</si>
  <si>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</si>
  <si>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</si>
  <si>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</si>
  <si>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</si>
  <si>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</si>
  <si>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</si>
  <si>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</si>
  <si>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</si>
  <si>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</si>
  <si>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</si>
  <si>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</si>
  <si>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</si>
  <si>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</si>
  <si>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</si>
  <si>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</si>
  <si>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</si>
  <si>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</si>
  <si>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</si>
  <si>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</si>
  <si>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</si>
  <si>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</si>
  <si>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</si>
  <si>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</si>
  <si>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</si>
  <si>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</si>
  <si>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</si>
  <si>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</si>
  <si>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</si>
  <si>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</si>
  <si>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</si>
  <si>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</si>
  <si>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</si>
  <si>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</si>
  <si>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</si>
  <si>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</si>
  <si>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</si>
  <si>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</si>
  <si>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</si>
  <si>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</si>
  <si>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</si>
  <si>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</si>
  <si>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</si>
  <si>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</si>
  <si>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</si>
  <si>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</si>
  <si>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</si>
  <si>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</si>
  <si>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</si>
  <si>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</si>
  <si>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</si>
  <si>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</si>
  <si>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</si>
  <si>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</si>
  <si>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</si>
  <si>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</si>
  <si>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</si>
  <si>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</si>
  <si>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</si>
  <si>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</si>
  <si>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</si>
  <si>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</si>
  <si>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</si>
  <si>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</si>
  <si>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</si>
  <si>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</si>
  <si>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</si>
  <si>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</si>
  <si>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</si>
  <si>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</si>
  <si>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</si>
  <si>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</si>
  <si>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</si>
  <si>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</si>
  <si>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</si>
  <si>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</si>
  <si>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</si>
  <si>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</si>
  <si>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</si>
  <si>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</si>
  <si>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</si>
  <si>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</si>
  <si>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</si>
  <si>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</si>
  <si>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</si>
  <si>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</si>
  <si>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</si>
  <si>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</si>
  <si>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</si>
  <si>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</si>
  <si>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</si>
  <si>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</si>
  <si>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</si>
  <si>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</si>
  <si>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</si>
  <si>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</si>
  <si>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</si>
  <si>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</si>
  <si>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</si>
  <si>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</si>
  <si>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</si>
  <si>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</si>
  <si>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</si>
  <si>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</si>
  <si>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</si>
  <si>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</si>
  <si>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</si>
  <si>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</si>
  <si>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</si>
  <si>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</si>
  <si>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</si>
  <si>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</si>
  <si>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</si>
  <si>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</si>
  <si>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</si>
  <si>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</si>
  <si>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</si>
  <si>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</si>
  <si>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</si>
  <si>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</si>
  <si>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</si>
  <si>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</si>
  <si>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</si>
  <si>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</si>
  <si>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</si>
  <si>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</si>
  <si>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</si>
  <si>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</si>
  <si>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</si>
  <si>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</si>
  <si>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</si>
  <si>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</si>
  <si>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</si>
  <si>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</si>
  <si>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</si>
  <si>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</si>
  <si>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</si>
  <si>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</si>
  <si>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</si>
  <si>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</si>
  <si>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</si>
  <si>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</si>
  <si>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</si>
  <si>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</si>
  <si>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</si>
  <si>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</si>
  <si>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</si>
  <si>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</si>
  <si>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</si>
  <si>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</si>
  <si>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</si>
  <si>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</si>
  <si>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</si>
  <si>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</si>
  <si>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</si>
  <si>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</si>
  <si>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</si>
  <si>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</si>
  <si>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</si>
  <si>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</si>
  <si>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</si>
  <si>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</si>
  <si>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</si>
  <si>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</si>
  <si>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</si>
  <si>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</si>
  <si>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</si>
  <si>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</si>
  <si>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</si>
  <si>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</si>
  <si>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</si>
  <si>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</si>
  <si>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</si>
  <si>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</si>
  <si>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</si>
  <si>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</si>
  <si>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</si>
  <si>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</si>
  <si>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</si>
  <si>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</si>
  <si>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</si>
  <si>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</si>
  <si>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</si>
  <si>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</si>
  <si>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</si>
  <si>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</si>
  <si>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</si>
  <si>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</si>
  <si>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</si>
  <si>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</si>
  <si>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</si>
  <si>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</si>
  <si>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</si>
  <si>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</si>
  <si>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</si>
  <si>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</si>
  <si>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</si>
  <si>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</si>
  <si>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</si>
  <si>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</si>
  <si>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</si>
  <si>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</si>
  <si>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</si>
  <si>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</si>
  <si>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</si>
  <si>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</si>
  <si>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</si>
  <si>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</si>
  <si>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</si>
  <si>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</si>
  <si>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</si>
  <si>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</si>
  <si>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</si>
  <si>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</si>
  <si>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</si>
  <si>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</si>
  <si>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</si>
  <si>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</si>
  <si>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</si>
  <si>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</si>
  <si>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</si>
  <si>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</si>
  <si>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</si>
  <si>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</si>
  <si>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</si>
  <si>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</si>
  <si>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</si>
  <si>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</si>
  <si>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</si>
  <si>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</si>
  <si>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</si>
  <si>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</si>
  <si>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</si>
  <si>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</si>
  <si>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</si>
  <si>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</si>
  <si>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</si>
  <si>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</si>
  <si>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</si>
  <si>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</si>
  <si>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</si>
  <si>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</si>
  <si>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</si>
  <si>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</si>
  <si>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</si>
  <si>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</si>
  <si>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</si>
  <si>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</si>
  <si>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</si>
  <si>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</si>
  <si>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</si>
  <si>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</si>
  <si>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</si>
  <si>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</si>
  <si>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</si>
  <si>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</si>
  <si>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</si>
  <si>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</si>
  <si>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</si>
  <si>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</si>
  <si>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</si>
  <si>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</si>
  <si>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</si>
  <si>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</si>
  <si>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</si>
  <si>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</si>
  <si>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</si>
  <si>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</si>
  <si>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</si>
  <si>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</si>
  <si>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</si>
  <si>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</si>
  <si>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</si>
  <si>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</si>
  <si>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</si>
  <si>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</si>
  <si>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</si>
  <si>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</si>
  <si>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</si>
  <si>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</si>
  <si>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</si>
  <si>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</si>
  <si>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</si>
  <si>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</si>
  <si>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</si>
  <si>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</si>
  <si>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</si>
  <si>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</si>
  <si>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</si>
  <si>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</si>
  <si>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</si>
  <si>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</si>
  <si>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</si>
  <si>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</si>
  <si>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</si>
  <si>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</si>
  <si>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</si>
  <si>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</si>
  <si>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</si>
  <si>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</si>
  <si>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</si>
  <si>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</si>
  <si>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</si>
  <si>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</si>
  <si>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</si>
  <si>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</si>
  <si>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</si>
  <si>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</si>
  <si>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</si>
  <si>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</si>
  <si>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</si>
  <si>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</si>
  <si>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</si>
  <si>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</si>
  <si>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</si>
  <si>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</si>
  <si>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</si>
  <si>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</si>
  <si>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</si>
  <si>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</si>
  <si>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</si>
  <si>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</si>
  <si>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</si>
  <si>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</si>
  <si>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</si>
  <si>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</si>
  <si>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</si>
  <si>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</si>
  <si>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</si>
  <si>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</si>
  <si>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</si>
  <si>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</si>
  <si>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</si>
  <si>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</si>
  <si>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</si>
  <si>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</si>
  <si>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</si>
  <si>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</si>
  <si>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</si>
  <si>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</si>
  <si>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</si>
  <si>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</si>
  <si>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</si>
  <si>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</si>
  <si>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</si>
  <si>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</si>
  <si>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</si>
  <si>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</si>
  <si>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</si>
  <si>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</si>
  <si>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</si>
  <si>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</si>
  <si>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</si>
  <si>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</si>
  <si>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</si>
  <si>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</si>
  <si>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</si>
  <si>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</si>
  <si>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</si>
  <si>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</si>
  <si>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</si>
  <si>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</si>
  <si>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</si>
  <si>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</si>
  <si>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</si>
  <si>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</si>
  <si>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</si>
  <si>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</si>
  <si>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</si>
  <si>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</si>
  <si>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</si>
  <si>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</si>
  <si>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</si>
  <si>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</si>
  <si>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</si>
  <si>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</si>
  <si>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</si>
  <si>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</si>
  <si>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</si>
  <si>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</si>
  <si>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</si>
  <si>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</si>
  <si>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</si>
  <si>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</si>
  <si>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</si>
  <si>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</si>
  <si>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</si>
  <si>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</si>
  <si>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</si>
  <si>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</si>
  <si>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</si>
  <si>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</si>
  <si>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</si>
  <si>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</si>
  <si>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</si>
  <si>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</si>
  <si>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</si>
  <si>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</si>
  <si>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</si>
  <si>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</si>
  <si>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</si>
  <si>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</si>
  <si>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</si>
  <si>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</si>
  <si>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</si>
  <si>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</si>
  <si>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</si>
  <si>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</si>
  <si>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</si>
  <si>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</si>
  <si>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</si>
  <si>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</si>
  <si>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</si>
  <si>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</si>
  <si>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</si>
  <si>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</si>
  <si>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</si>
  <si>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</si>
  <si>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</si>
  <si>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</si>
  <si>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</si>
  <si>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</si>
  <si>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</si>
  <si>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</si>
  <si>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</si>
  <si>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</si>
  <si>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</si>
  <si>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</si>
  <si>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</si>
  <si>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</si>
  <si>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</si>
  <si>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</si>
  <si>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</si>
  <si>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</si>
  <si>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</si>
  <si>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</si>
  <si>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</si>
  <si>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</si>
  <si>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</si>
  <si>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</si>
  <si>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</si>
  <si>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</si>
  <si>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</si>
  <si>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</si>
  <si>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</si>
  <si>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</si>
  <si>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</si>
  <si>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</si>
  <si>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</si>
  <si>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</si>
  <si>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</si>
  <si>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</si>
  <si>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</si>
  <si>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</si>
  <si>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</si>
  <si>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</si>
  <si>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</si>
  <si>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</si>
  <si>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</si>
  <si>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</si>
  <si>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</si>
  <si>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</si>
  <si>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</si>
  <si>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</si>
  <si>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</si>
  <si>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</si>
  <si>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</si>
  <si>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</si>
  <si>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</si>
  <si>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</si>
  <si>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</si>
  <si>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</si>
  <si>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</si>
  <si>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</si>
  <si>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</si>
  <si>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</si>
  <si>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</si>
  <si>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</si>
  <si>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</si>
  <si>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</si>
  <si>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</si>
  <si>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</si>
  <si>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</si>
  <si>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</si>
  <si>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</si>
  <si>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</si>
  <si>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</si>
  <si>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</si>
  <si>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</si>
  <si>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</si>
  <si>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</si>
  <si>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</si>
  <si>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</si>
  <si>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</si>
  <si>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</si>
  <si>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</si>
  <si>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</si>
  <si>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</si>
  <si>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</si>
  <si>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</si>
  <si>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</si>
  <si>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</si>
  <si>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</si>
  <si>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</si>
  <si>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</si>
  <si>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</si>
  <si>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</si>
  <si>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</si>
  <si>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</si>
  <si>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</si>
  <si>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</si>
  <si>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</si>
  <si>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</si>
  <si>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</si>
  <si>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</si>
  <si>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</si>
  <si>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</si>
  <si>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</si>
  <si>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</si>
  <si>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</si>
  <si>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</si>
  <si>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</si>
  <si>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</si>
  <si>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</si>
  <si>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</si>
  <si>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</si>
  <si>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</si>
  <si>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</si>
  <si>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</si>
  <si>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</si>
  <si>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</si>
  <si>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</si>
  <si>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</si>
  <si>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</si>
  <si>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</si>
  <si>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</si>
  <si>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</si>
  <si>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</si>
  <si>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</si>
  <si>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</si>
  <si>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</si>
  <si>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</si>
  <si>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</si>
  <si>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</si>
  <si>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</si>
  <si>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</si>
  <si>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</si>
  <si>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</si>
  <si>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</si>
  <si>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</si>
  <si>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</si>
  <si>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</si>
  <si>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</si>
  <si>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</si>
  <si>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</si>
  <si>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</si>
  <si>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</si>
  <si>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</si>
  <si>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</si>
  <si>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</si>
  <si>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</si>
  <si>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</si>
  <si>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</si>
  <si>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</si>
  <si>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</si>
  <si>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</si>
  <si>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</si>
  <si>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</si>
  <si>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</si>
  <si>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</si>
  <si>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</si>
  <si>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</si>
  <si>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</si>
  <si>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</si>
  <si>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</si>
  <si>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</si>
  <si>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</si>
  <si>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</si>
  <si>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</si>
  <si>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</si>
  <si>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</si>
  <si>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</si>
  <si>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</si>
  <si>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</si>
  <si>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</si>
  <si>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</si>
  <si>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</si>
  <si>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</si>
  <si>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</si>
  <si>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</si>
  <si>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</si>
  <si>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</si>
  <si>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</si>
  <si>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</si>
  <si>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</si>
  <si>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</si>
  <si>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</si>
  <si>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</si>
  <si>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</si>
  <si>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</si>
  <si>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</si>
  <si>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</si>
  <si>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</si>
  <si>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</si>
  <si>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</si>
  <si>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</si>
  <si>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</si>
  <si>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</si>
  <si>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</si>
  <si>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</si>
  <si>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</si>
  <si>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</si>
  <si>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</si>
  <si>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</si>
  <si>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</si>
  <si>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</si>
  <si>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</si>
  <si>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</si>
  <si>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</si>
  <si>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</si>
  <si>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</si>
  <si>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</si>
  <si>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</si>
  <si>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</si>
  <si>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</si>
  <si>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</si>
  <si>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</si>
  <si>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</si>
  <si>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</si>
  <si>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</si>
  <si>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</si>
  <si>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</si>
  <si>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</si>
  <si>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</si>
  <si>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</si>
  <si>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</si>
  <si>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</si>
  <si>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</si>
  <si>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</si>
  <si>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</si>
  <si>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</si>
  <si>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</si>
  <si>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</si>
  <si>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</si>
  <si>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</si>
  <si>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</si>
  <si>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</si>
  <si>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</si>
  <si>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</si>
  <si>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</si>
  <si>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</si>
  <si>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</si>
  <si>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</si>
  <si>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</si>
  <si>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</si>
  <si>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</si>
  <si>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</si>
  <si>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</si>
  <si>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</si>
  <si>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</si>
  <si>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</si>
  <si>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</si>
  <si>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</si>
  <si>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</si>
  <si>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</si>
  <si>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</si>
  <si>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</si>
  <si>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</si>
  <si>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</si>
  <si>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</si>
  <si>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</si>
  <si>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</si>
  <si>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</si>
  <si>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</si>
  <si>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</si>
  <si>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</si>
  <si>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</si>
  <si>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</si>
  <si>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</si>
  <si>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</si>
  <si>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</si>
  <si>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</si>
  <si>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</si>
  <si>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</si>
  <si>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</si>
  <si>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</si>
  <si>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</si>
  <si>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</si>
  <si>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</si>
  <si>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</si>
  <si>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</si>
  <si>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</si>
  <si>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</si>
  <si>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</si>
  <si>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</si>
  <si>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</si>
  <si>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</si>
  <si>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</si>
  <si>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</si>
  <si>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</si>
  <si>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</si>
  <si>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</si>
  <si>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</si>
  <si>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</si>
  <si>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</si>
  <si>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</si>
  <si>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</si>
  <si>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</si>
  <si>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</si>
  <si>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</si>
  <si>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</si>
  <si>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</si>
  <si>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</si>
  <si>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</si>
  <si>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</si>
  <si>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</si>
  <si>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</si>
  <si>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</si>
  <si>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</si>
  <si>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</si>
  <si>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</si>
  <si>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</si>
  <si>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</si>
  <si>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</si>
  <si>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</si>
  <si>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</si>
  <si>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</si>
  <si>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</si>
  <si>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</si>
  <si>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</si>
  <si>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</si>
  <si>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</si>
  <si>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</si>
  <si>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</si>
  <si>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</si>
  <si>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</si>
  <si>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</si>
  <si>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</si>
  <si>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</si>
  <si>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</si>
  <si>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</si>
  <si>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</si>
  <si>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</si>
  <si>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</si>
  <si>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</si>
  <si>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</si>
  <si>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</si>
  <si>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</si>
  <si>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</si>
  <si>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</si>
  <si>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</si>
  <si>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</si>
  <si>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</si>
  <si>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</si>
  <si>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</si>
  <si>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</si>
  <si>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</si>
  <si>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</si>
  <si>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</si>
  <si>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</si>
  <si>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</si>
  <si>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</si>
  <si>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</si>
  <si>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</si>
  <si>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</si>
  <si>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</si>
  <si>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</si>
  <si>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</si>
  <si>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</si>
  <si>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</si>
  <si>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</si>
  <si>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</si>
  <si>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</si>
  <si>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</si>
  <si>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</si>
  <si>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</si>
  <si>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</si>
  <si>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</si>
  <si>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</si>
  <si>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</si>
  <si>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</si>
  <si>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</si>
  <si>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</si>
  <si>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</si>
  <si>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</si>
  <si>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</si>
  <si>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</si>
  <si>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</si>
  <si>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</si>
  <si>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</si>
  <si>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</si>
  <si>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</si>
  <si>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</si>
  <si>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</si>
  <si>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</si>
  <si>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</si>
  <si>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</si>
  <si>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</si>
  <si>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</si>
  <si>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</si>
  <si>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</si>
  <si>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</si>
  <si>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</si>
  <si>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</si>
  <si>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</si>
  <si>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</si>
  <si>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</si>
  <si>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</si>
  <si>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</si>
  <si>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</si>
  <si>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</si>
  <si>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</si>
  <si>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</si>
  <si>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</si>
  <si>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</si>
  <si>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</si>
  <si>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</si>
  <si>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</si>
  <si>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</si>
  <si>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</si>
  <si>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</si>
  <si>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</si>
  <si>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</si>
  <si>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</si>
  <si>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</si>
  <si>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</si>
  <si>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</si>
  <si>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</si>
  <si>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</si>
  <si>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</si>
  <si>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</si>
  <si>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</si>
  <si>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</si>
  <si>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</si>
  <si>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</si>
  <si>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</si>
  <si>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</si>
  <si>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</si>
  <si>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</si>
  <si>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</si>
  <si>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</si>
  <si>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</si>
  <si>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</si>
  <si>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</si>
  <si>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</si>
  <si>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</si>
  <si>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</si>
  <si>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</si>
  <si>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</si>
  <si>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</si>
  <si>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</si>
  <si>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</si>
  <si>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</si>
  <si>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</si>
  <si>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</si>
  <si>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</si>
  <si>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</si>
  <si>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</si>
  <si>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</si>
  <si>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</si>
  <si>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</si>
  <si>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</si>
  <si>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</si>
  <si>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</si>
  <si>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</si>
  <si>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</si>
  <si>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</si>
  <si>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</si>
  <si>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</si>
  <si>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</si>
  <si>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</si>
  <si>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</si>
  <si>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</si>
  <si>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</si>
  <si>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</si>
  <si>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</si>
  <si>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</si>
  <si>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</si>
  <si>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</si>
  <si>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</si>
  <si>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</si>
  <si>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</si>
  <si>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</si>
  <si>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</si>
  <si>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</si>
  <si>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</si>
  <si>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</si>
  <si>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</si>
  <si>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</si>
  <si>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</si>
  <si>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</si>
  <si>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</si>
  <si>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</si>
  <si>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</si>
  <si>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</si>
  <si>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</si>
  <si>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</si>
  <si>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</si>
  <si>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</si>
  <si>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</si>
  <si>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</si>
  <si>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</si>
  <si>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</si>
  <si>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</si>
  <si>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</si>
  <si>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</si>
  <si>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</si>
  <si>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</si>
  <si>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</si>
  <si>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</si>
  <si>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</si>
  <si>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</si>
  <si>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</si>
  <si>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</si>
  <si>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</si>
  <si>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</si>
  <si>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</si>
  <si>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</si>
  <si>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</si>
  <si>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</si>
  <si>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</si>
  <si>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</si>
  <si>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</si>
  <si>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</si>
  <si>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</si>
  <si>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</si>
  <si>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</si>
  <si>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</si>
  <si>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</si>
  <si>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</si>
  <si>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</si>
  <si>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</si>
  <si>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</si>
  <si>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</si>
  <si>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</si>
  <si>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</si>
  <si>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</si>
  <si>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</si>
  <si>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</si>
  <si>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</si>
  <si>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</si>
  <si>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</si>
  <si>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</si>
  <si>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</si>
  <si>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</si>
  <si>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</si>
  <si>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</si>
  <si>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</si>
  <si>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</si>
  <si>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</si>
  <si>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</si>
  <si>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</si>
  <si>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</si>
  <si>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</si>
  <si>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</si>
  <si>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</si>
  <si>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</si>
  <si>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</si>
  <si>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</si>
  <si>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</si>
  <si>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</si>
  <si>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</si>
  <si>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</si>
  <si>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</si>
  <si>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</si>
  <si>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</si>
  <si>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</si>
  <si>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</si>
  <si>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</si>
  <si>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</si>
  <si>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</si>
  <si>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</si>
  <si>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</si>
  <si>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</si>
  <si>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</si>
  <si>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</si>
  <si>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</si>
  <si>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</si>
  <si>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</si>
  <si>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</si>
  <si>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</si>
  <si>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</si>
  <si>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</si>
  <si>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</si>
  <si>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</si>
  <si>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</si>
  <si>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</si>
  <si>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</si>
  <si>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</si>
  <si>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</si>
  <si>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</si>
  <si>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</si>
  <si>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</si>
  <si>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</si>
  <si>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</si>
  <si>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</si>
  <si>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</si>
  <si>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</si>
  <si>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</si>
  <si>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</si>
  <si>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</si>
  <si>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</si>
  <si>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</si>
  <si>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</si>
  <si>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</si>
  <si>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</si>
  <si>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</si>
  <si>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</si>
  <si>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</si>
  <si>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</si>
  <si>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</si>
  <si>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</si>
  <si>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</si>
  <si>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</si>
  <si>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</si>
  <si>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</si>
  <si>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</si>
  <si>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</si>
  <si>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</si>
  <si>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</si>
  <si>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</si>
  <si>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</si>
  <si>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</si>
  <si>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</si>
  <si>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</si>
  <si>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</si>
  <si>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</si>
  <si>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</si>
  <si>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</si>
  <si>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</si>
  <si>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</si>
  <si>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</si>
  <si>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</si>
  <si>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</si>
  <si>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</si>
  <si>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</si>
  <si>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</si>
  <si>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</si>
  <si>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</si>
  <si>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</si>
  <si>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</si>
  <si>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</si>
  <si>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</si>
  <si>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</si>
  <si>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</si>
  <si>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</si>
  <si>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</si>
  <si>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</si>
  <si>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</si>
  <si>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</si>
  <si>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</si>
  <si>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</si>
  <si>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</si>
  <si>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</si>
  <si>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</si>
  <si>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</si>
  <si>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</si>
  <si>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</si>
  <si>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</si>
  <si>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</si>
  <si>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</si>
  <si>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</si>
  <si>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</si>
  <si>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</si>
  <si>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</si>
  <si>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</si>
  <si>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</si>
  <si>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</si>
  <si>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</si>
  <si>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</si>
  <si>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</si>
  <si>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</si>
  <si>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</si>
  <si>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</si>
  <si>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</si>
  <si>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</si>
  <si>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</si>
  <si>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</si>
  <si>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</si>
  <si>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</si>
  <si>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</si>
  <si>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</si>
  <si>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</si>
  <si>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</si>
  <si>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</si>
  <si>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</si>
  <si>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</si>
  <si>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</si>
  <si>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</si>
  <si>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</si>
  <si>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</si>
  <si>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</si>
  <si>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</si>
  <si>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</si>
  <si>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</si>
  <si>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</si>
  <si>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</si>
  <si>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</si>
  <si>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</si>
  <si>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</si>
  <si>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</si>
  <si>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</si>
  <si>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</si>
  <si>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</si>
  <si>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</si>
  <si>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</si>
  <si>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</si>
  <si>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</si>
  <si>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</si>
  <si>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</si>
  <si>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</si>
  <si>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</si>
  <si>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</si>
  <si>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</si>
  <si>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</si>
  <si>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</si>
  <si>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</si>
  <si>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</si>
  <si>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</si>
  <si>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</si>
  <si>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</si>
  <si>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</si>
  <si>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</si>
  <si>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</si>
  <si>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</si>
  <si>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</si>
  <si>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</si>
  <si>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</si>
  <si>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</si>
  <si>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</si>
  <si>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</si>
  <si>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</si>
  <si>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</si>
  <si>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</si>
  <si>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</si>
  <si>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</si>
  <si>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</si>
  <si>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</si>
  <si>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</si>
  <si>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</si>
  <si>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</si>
  <si>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</si>
  <si>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</si>
  <si>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</si>
  <si>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</si>
  <si>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</si>
  <si>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</si>
  <si>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</si>
  <si>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</si>
  <si>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</si>
  <si>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</si>
  <si>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</si>
  <si>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</si>
  <si>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</si>
  <si>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</si>
  <si>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</si>
  <si>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</si>
  <si>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</si>
  <si>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</si>
  <si>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</si>
  <si>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</si>
  <si>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</si>
  <si>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</si>
  <si>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</si>
  <si>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</si>
  <si>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</si>
  <si>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</si>
  <si>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</si>
  <si>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</si>
  <si>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</si>
  <si>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</si>
  <si>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</si>
  <si>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</si>
  <si>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</si>
  <si>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</si>
  <si>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</si>
  <si>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</si>
  <si>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</si>
  <si>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</si>
  <si>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</si>
  <si>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</si>
  <si>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</si>
  <si>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</si>
  <si>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</si>
  <si>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</si>
  <si>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</si>
  <si>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</si>
  <si>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</si>
  <si>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</si>
  <si>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</si>
  <si>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</si>
  <si>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</si>
  <si>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</si>
  <si>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</si>
  <si>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</si>
  <si>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</si>
  <si>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</si>
  <si>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</si>
  <si>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</si>
  <si>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</si>
  <si>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</si>
  <si>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</si>
  <si>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</si>
  <si>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</si>
  <si>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</si>
  <si>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</si>
  <si>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</si>
  <si>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</si>
  <si>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</si>
  <si>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</si>
  <si>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</si>
  <si>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</si>
  <si>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</si>
  <si>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</si>
  <si>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</si>
  <si>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</si>
  <si>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</si>
  <si>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</si>
  <si>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</si>
  <si>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</si>
  <si>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</si>
  <si>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</si>
  <si>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</si>
  <si>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</si>
  <si>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</si>
  <si>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</si>
  <si>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</si>
  <si>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</si>
  <si>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</si>
  <si>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</si>
  <si>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</si>
  <si>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</si>
  <si>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</si>
  <si>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</si>
  <si>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</si>
  <si>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</si>
  <si>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</si>
  <si>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</si>
  <si>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</si>
  <si>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</si>
  <si>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</si>
  <si>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</si>
  <si>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</si>
  <si>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</si>
  <si>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</si>
  <si>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</si>
  <si>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</si>
  <si>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</si>
  <si>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</si>
  <si>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</si>
  <si>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</si>
  <si>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</si>
  <si>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</si>
  <si>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</si>
  <si>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</si>
  <si>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</si>
  <si>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</si>
  <si>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</si>
  <si>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</si>
  <si>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</si>
  <si>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</si>
  <si>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</si>
  <si>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</si>
  <si>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</si>
  <si>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</si>
  <si>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</si>
  <si>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</si>
  <si>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</si>
  <si>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</si>
  <si>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</si>
  <si>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</si>
  <si>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</si>
  <si>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</si>
  <si>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</si>
  <si>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</si>
  <si>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</si>
  <si>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</si>
  <si>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</si>
  <si>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</si>
  <si>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</si>
  <si>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</si>
  <si>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</si>
  <si>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</si>
  <si>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</si>
  <si>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</si>
  <si>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</si>
  <si>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</si>
  <si>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</si>
  <si>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</si>
  <si>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</si>
  <si>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</si>
  <si>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</si>
  <si>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</si>
  <si>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</si>
  <si>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</si>
  <si>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</si>
  <si>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</si>
  <si>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</si>
  <si>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</si>
  <si>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</si>
  <si>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</si>
  <si>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</si>
  <si>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</si>
  <si>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</si>
  <si>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</si>
  <si>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</si>
  <si>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</si>
  <si>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</si>
  <si>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</si>
  <si>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</si>
  <si>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</si>
  <si>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</si>
  <si>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</si>
  <si>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</si>
  <si>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</si>
  <si>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</si>
  <si>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</si>
  <si>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</si>
  <si>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</si>
  <si>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</si>
  <si>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</si>
  <si>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</si>
  <si>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</si>
  <si>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</si>
  <si>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</si>
  <si>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</si>
  <si>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</si>
  <si>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</si>
  <si>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</si>
  <si>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</si>
  <si>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</si>
  <si>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</si>
  <si>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</si>
  <si>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</si>
  <si>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</si>
  <si>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</si>
  <si>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</si>
  <si>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</si>
  <si>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</si>
  <si>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</si>
  <si>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</si>
  <si>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</si>
  <si>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</si>
  <si>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</si>
  <si>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</si>
  <si>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</si>
  <si>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</si>
  <si>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</si>
  <si>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</si>
  <si>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</si>
  <si>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</si>
  <si>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</si>
  <si>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</si>
  <si>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</si>
  <si>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</si>
  <si>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</si>
  <si>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</si>
  <si>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</si>
  <si>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</si>
  <si>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</si>
  <si>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</si>
  <si>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</si>
  <si>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</si>
  <si>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</si>
  <si>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</si>
  <si>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</si>
  <si>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</si>
  <si>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</si>
  <si>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</si>
  <si>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</si>
  <si>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</si>
  <si>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</si>
  <si>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</si>
  <si>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</si>
  <si>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</si>
  <si>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</si>
  <si>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</si>
  <si>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</si>
  <si>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</si>
  <si>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</si>
  <si>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</si>
  <si>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</si>
  <si>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</si>
  <si>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</si>
  <si>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</si>
  <si>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</si>
  <si>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</si>
  <si>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</si>
  <si>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</si>
  <si>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</si>
  <si>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</si>
  <si>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</si>
  <si>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</si>
  <si>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</si>
  <si>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</si>
  <si>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</si>
  <si>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</si>
  <si>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</si>
  <si>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</si>
  <si>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</si>
  <si>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</si>
  <si>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</si>
  <si>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</si>
  <si>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</si>
  <si>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</si>
  <si>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</si>
  <si>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</si>
  <si>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</si>
  <si>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</si>
  <si>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</si>
  <si>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</si>
  <si>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</si>
  <si>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</si>
  <si>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</si>
  <si>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</si>
  <si>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</si>
  <si>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</si>
  <si>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</si>
  <si>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</si>
  <si>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</si>
  <si>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</si>
  <si>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</si>
  <si>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</si>
  <si>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</si>
  <si>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</si>
  <si>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</si>
  <si>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</si>
  <si>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</si>
  <si>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</si>
  <si>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</si>
  <si>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</si>
  <si>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</si>
  <si>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</si>
  <si>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</si>
  <si>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</si>
  <si>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</si>
  <si>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</si>
  <si>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</si>
  <si>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</si>
  <si>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</si>
  <si>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</si>
  <si>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</si>
  <si>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</si>
  <si>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</si>
  <si>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</si>
  <si>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</si>
  <si>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</si>
  <si>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</si>
  <si>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</si>
  <si>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</si>
  <si>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</si>
  <si>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</si>
  <si>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</si>
  <si>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</si>
  <si>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</si>
  <si>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</si>
  <si>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</si>
  <si>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</si>
  <si>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</si>
  <si>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</si>
  <si>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B+  / Ba2</t>
  </si>
  <si>
    <t>Reporting Date: 15/06/2018</t>
  </si>
  <si>
    <t>Cut-off Date:  31/05/2018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</si>
</sst>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 numFmtId="172" formatCode="0.00000%"/>
    <numFmt numFmtId="173" formatCode="0.000000%"/>
    <numFmt numFmtId="174" formatCode="0.0000000%"/>
    <numFmt numFmtId="175" formatCode="0.0000%"/>
    <numFmt numFmtId="176" formatCode="0.000%"/>
  </numFmts>
  <fonts count="110">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u val="single"/>
      <sz val="8.8"/>
      <color indexed="20"/>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0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5" fillId="0" borderId="10" xfId="0"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14" xfId="0" applyFont="1" applyBorder="1" applyAlignment="1">
      <alignment/>
    </xf>
    <xf numFmtId="0" fontId="86" fillId="0" borderId="0" xfId="0" applyFont="1" applyBorder="1" applyAlignment="1">
      <alignment horizont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5" fillId="0" borderId="15" xfId="0" applyFont="1" applyBorder="1" applyAlignment="1">
      <alignment/>
    </xf>
    <xf numFmtId="0" fontId="85" fillId="0" borderId="16" xfId="0" applyFont="1" applyBorder="1" applyAlignment="1">
      <alignment/>
    </xf>
    <xf numFmtId="0" fontId="8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0" fillId="0" borderId="0" xfId="0" applyFont="1" applyFill="1" applyBorder="1" applyAlignment="1">
      <alignment vertical="center" wrapText="1"/>
    </xf>
    <xf numFmtId="0" fontId="9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7" fillId="0" borderId="21" xfId="55" applyFill="1" applyBorder="1" applyAlignment="1">
      <alignment horizontal="center" vertical="center" wrapText="1"/>
    </xf>
    <xf numFmtId="0" fontId="77" fillId="0" borderId="21" xfId="55" applyFill="1" applyBorder="1" applyAlignment="1" quotePrefix="1">
      <alignment horizontal="center" vertical="center" wrapText="1"/>
    </xf>
    <xf numFmtId="0" fontId="77" fillId="0" borderId="22" xfId="55" applyFill="1" applyBorder="1" applyAlignment="1" quotePrefix="1">
      <alignment horizontal="center" vertical="center" wrapText="1"/>
    </xf>
    <xf numFmtId="0" fontId="77" fillId="0" borderId="0" xfId="55" applyFill="1" applyBorder="1" applyAlignment="1" quotePrefix="1">
      <alignment horizontal="center" vertical="center" wrapText="1"/>
    </xf>
    <xf numFmtId="0" fontId="90"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1"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83" fillId="0" borderId="0" xfId="0" applyFont="1" applyFill="1" applyBorder="1" applyAlignment="1" quotePrefix="1">
      <alignment horizontal="center" vertical="center" wrapText="1"/>
    </xf>
    <xf numFmtId="0" fontId="8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7" fillId="0" borderId="0" xfId="55" applyFill="1" applyBorder="1" applyAlignment="1">
      <alignment horizontal="center" vertical="center" wrapText="1"/>
    </xf>
    <xf numFmtId="0" fontId="95" fillId="0" borderId="0" xfId="0" applyFont="1" applyFill="1" applyBorder="1" applyAlignment="1">
      <alignment horizontal="center" vertical="center" wrapText="1"/>
    </xf>
    <xf numFmtId="0" fontId="77" fillId="0" borderId="0" xfId="55"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0"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4" fillId="0" borderId="0" xfId="0" applyFont="1" applyAlignment="1">
      <alignment vertical="center" wrapText="1"/>
    </xf>
    <xf numFmtId="0" fontId="98"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0"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7" fillId="0" borderId="21" xfId="55" applyFill="1" applyBorder="1" applyAlignment="1" applyProtection="1">
      <alignment horizontal="center" vertical="center" wrapText="1"/>
      <protection/>
    </xf>
    <xf numFmtId="0" fontId="77" fillId="0" borderId="21" xfId="55" applyFill="1" applyBorder="1" applyAlignment="1" applyProtection="1" quotePrefix="1">
      <alignment horizontal="right" vertical="center" wrapText="1"/>
      <protection/>
    </xf>
    <xf numFmtId="0" fontId="77" fillId="0" borderId="22" xfId="55" applyFill="1" applyBorder="1" applyAlignment="1" applyProtection="1" quotePrefix="1">
      <alignment horizontal="right" vertical="center" wrapText="1"/>
      <protection/>
    </xf>
    <xf numFmtId="0" fontId="77" fillId="0" borderId="0" xfId="55" applyFill="1" applyBorder="1" applyAlignment="1" applyProtection="1" quotePrefix="1">
      <alignment horizontal="center" vertical="center" wrapText="1"/>
      <protection/>
    </xf>
    <xf numFmtId="0" fontId="90"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8"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101" fillId="36" borderId="0" xfId="0" applyFont="1" applyFill="1" applyBorder="1" applyAlignment="1" applyProtection="1" quotePrefix="1">
      <alignment horizontal="center" vertical="center" wrapText="1"/>
      <protection/>
    </xf>
    <xf numFmtId="0" fontId="83"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2" fillId="0" borderId="0" xfId="68" applyFont="1" applyFill="1" applyBorder="1" applyAlignment="1" applyProtection="1">
      <alignment horizontal="center" vertical="center" wrapText="1"/>
      <protection/>
    </xf>
    <xf numFmtId="0" fontId="102"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0" fillId="0" borderId="0" xfId="0" applyFill="1" applyBorder="1" applyAlignment="1">
      <alignment/>
    </xf>
    <xf numFmtId="0" fontId="103" fillId="0" borderId="0" xfId="0" applyFont="1" applyFill="1" applyBorder="1" applyAlignment="1">
      <alignment horizontal="center" vertical="center" wrapText="1"/>
    </xf>
    <xf numFmtId="0" fontId="103" fillId="0" borderId="0" xfId="0" applyFont="1" applyFill="1" applyBorder="1" applyAlignment="1" applyProtection="1">
      <alignment horizontal="center" vertical="center" wrapText="1"/>
      <protection/>
    </xf>
    <xf numFmtId="14" fontId="103" fillId="0" borderId="0" xfId="0" applyNumberFormat="1"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8"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9" fontId="3" fillId="0" borderId="0" xfId="68"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0" fontId="77" fillId="0" borderId="0" xfId="55" applyFill="1" applyBorder="1" applyAlignment="1" applyProtection="1">
      <alignment horizontal="center" vertical="center" wrapText="1"/>
      <protection/>
    </xf>
    <xf numFmtId="166" fontId="3" fillId="0" borderId="0" xfId="0" applyNumberFormat="1" applyFont="1" applyFill="1" applyBorder="1" applyAlignment="1">
      <alignment horizontal="center" vertical="center" wrapText="1"/>
    </xf>
    <xf numFmtId="10" fontId="3" fillId="0" borderId="0" xfId="68"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3" fillId="37" borderId="0" xfId="64" applyFont="1" applyFill="1" applyAlignment="1">
      <alignment/>
      <protection/>
    </xf>
    <xf numFmtId="0" fontId="23" fillId="37" borderId="0" xfId="64" applyFont="1" applyFill="1" applyBorder="1" applyAlignment="1">
      <alignment/>
      <protection/>
    </xf>
    <xf numFmtId="0" fontId="43" fillId="37" borderId="0" xfId="64" applyFont="1" applyFill="1" applyBorder="1" applyAlignment="1">
      <alignment/>
      <protection/>
    </xf>
    <xf numFmtId="0" fontId="43" fillId="37" borderId="0" xfId="64" applyFont="1" applyFill="1" applyBorder="1" applyAlignment="1">
      <alignment horizontal="center"/>
      <protection/>
    </xf>
    <xf numFmtId="0" fontId="41" fillId="37" borderId="0" xfId="64" applyFont="1" applyFill="1" applyBorder="1" applyAlignment="1">
      <alignment/>
      <protection/>
    </xf>
    <xf numFmtId="14" fontId="41" fillId="37" borderId="0" xfId="0" applyNumberFormat="1" applyFont="1" applyFill="1" applyBorder="1" applyAlignment="1">
      <alignment horizontal="left"/>
    </xf>
    <xf numFmtId="0" fontId="43" fillId="37" borderId="0" xfId="64" applyFont="1" applyFill="1" applyBorder="1" applyAlignment="1">
      <alignment/>
      <protection/>
    </xf>
    <xf numFmtId="0" fontId="41" fillId="37" borderId="23" xfId="64" applyFont="1" applyFill="1" applyBorder="1" applyAlignment="1">
      <alignment horizontal="left" wrapText="1"/>
      <protection/>
    </xf>
    <xf numFmtId="0" fontId="41" fillId="37" borderId="0" xfId="64" applyFont="1" applyFill="1" applyBorder="1" applyAlignment="1">
      <alignment wrapText="1"/>
      <protection/>
    </xf>
    <xf numFmtId="0" fontId="41" fillId="37" borderId="0" xfId="64"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4"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4" applyFont="1" applyFill="1" applyBorder="1" applyAlignment="1">
      <alignment horizontal="left" wrapText="1"/>
      <protection/>
    </xf>
    <xf numFmtId="0" fontId="41" fillId="37" borderId="0" xfId="64" applyFont="1" applyFill="1" applyBorder="1" applyAlignment="1">
      <alignment vertical="top"/>
      <protection/>
    </xf>
    <xf numFmtId="0" fontId="43" fillId="37" borderId="0" xfId="64" applyFont="1" applyFill="1" applyBorder="1" applyAlignment="1">
      <alignment vertical="top"/>
      <protection/>
    </xf>
    <xf numFmtId="0" fontId="43" fillId="37" borderId="0" xfId="64" applyFont="1" applyFill="1" applyBorder="1" applyAlignment="1">
      <alignment wrapText="1"/>
      <protection/>
    </xf>
    <xf numFmtId="0" fontId="43" fillId="37" borderId="0" xfId="0" applyFont="1" applyFill="1" applyBorder="1" applyAlignment="1">
      <alignment horizontal="left" indent="2"/>
    </xf>
    <xf numFmtId="0" fontId="41" fillId="37" borderId="0" xfId="64"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4" applyFont="1" applyFill="1" applyBorder="1" applyAlignment="1">
      <alignment vertical="top" wrapText="1"/>
      <protection/>
    </xf>
    <xf numFmtId="0" fontId="41" fillId="37" borderId="0" xfId="64"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4" applyFont="1" applyFill="1" applyBorder="1" applyAlignment="1">
      <alignment vertical="center"/>
      <protection/>
    </xf>
    <xf numFmtId="0" fontId="43" fillId="37" borderId="0" xfId="64" applyFont="1" applyFill="1" applyBorder="1" applyAlignment="1">
      <alignment vertical="center"/>
      <protection/>
    </xf>
    <xf numFmtId="0" fontId="41" fillId="37" borderId="0" xfId="64" applyFont="1" applyFill="1" applyBorder="1" applyAlignment="1">
      <alignment/>
      <protection/>
    </xf>
    <xf numFmtId="0" fontId="23" fillId="37" borderId="0" xfId="64" applyFont="1" applyFill="1" applyBorder="1" applyAlignment="1">
      <alignment/>
      <protection/>
    </xf>
    <xf numFmtId="0" fontId="43" fillId="37" borderId="24" xfId="64" applyFont="1" applyFill="1" applyBorder="1" applyAlignment="1">
      <alignment vertical="top"/>
      <protection/>
    </xf>
    <xf numFmtId="0" fontId="43" fillId="37" borderId="25" xfId="64"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8"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8"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4" applyNumberFormat="1" applyFont="1" applyFill="1" applyBorder="1" applyAlignment="1">
      <alignment horizontal="center"/>
      <protection/>
    </xf>
    <xf numFmtId="0" fontId="41" fillId="37" borderId="23" xfId="64"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8" applyNumberFormat="1" applyFont="1" applyFill="1" applyBorder="1" applyAlignment="1">
      <alignment horizontal="center"/>
    </xf>
    <xf numFmtId="0" fontId="41" fillId="37" borderId="26" xfId="64" applyFont="1" applyFill="1" applyBorder="1" applyAlignment="1">
      <alignment horizontal="center" wrapText="1"/>
      <protection/>
    </xf>
    <xf numFmtId="169" fontId="41" fillId="37" borderId="26" xfId="64" applyNumberFormat="1" applyFont="1" applyFill="1" applyBorder="1" applyAlignment="1">
      <alignment horizontal="center" wrapText="1"/>
      <protection/>
    </xf>
    <xf numFmtId="9" fontId="41" fillId="37" borderId="26" xfId="68" applyFont="1" applyFill="1" applyBorder="1" applyAlignment="1">
      <alignment horizontal="center" wrapText="1"/>
    </xf>
    <xf numFmtId="0" fontId="41" fillId="37" borderId="0" xfId="64" applyFont="1" applyFill="1" applyBorder="1" applyAlignment="1">
      <alignment horizontal="center" wrapText="1"/>
      <protection/>
    </xf>
    <xf numFmtId="169" fontId="41" fillId="37" borderId="0" xfId="64" applyNumberFormat="1" applyFont="1" applyFill="1" applyBorder="1" applyAlignment="1">
      <alignment horizontal="center" wrapText="1"/>
      <protection/>
    </xf>
    <xf numFmtId="9" fontId="41" fillId="37" borderId="0" xfId="68" applyFont="1" applyFill="1" applyBorder="1" applyAlignment="1">
      <alignment horizontal="center" wrapText="1"/>
    </xf>
    <xf numFmtId="0" fontId="43" fillId="37" borderId="0" xfId="64" applyFont="1" applyFill="1" applyBorder="1" applyAlignment="1">
      <alignment horizontal="left" indent="1"/>
      <protection/>
    </xf>
    <xf numFmtId="10" fontId="43" fillId="37" borderId="0" xfId="68"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4" applyNumberFormat="1" applyFont="1" applyFill="1" applyBorder="1" applyAlignment="1">
      <alignment wrapText="1"/>
      <protection/>
    </xf>
    <xf numFmtId="171" fontId="43" fillId="37" borderId="0" xfId="64" applyNumberFormat="1" applyFont="1" applyFill="1" applyBorder="1" applyAlignment="1">
      <alignment horizontal="left"/>
      <protection/>
    </xf>
    <xf numFmtId="0" fontId="43" fillId="37" borderId="0" xfId="64" applyFont="1" applyFill="1" applyBorder="1">
      <alignment horizontal="left" wrapText="1"/>
      <protection/>
    </xf>
    <xf numFmtId="0" fontId="48" fillId="37" borderId="0" xfId="63" applyFont="1" applyFill="1" applyBorder="1" applyAlignment="1">
      <alignment horizontal="center" wrapText="1"/>
      <protection/>
    </xf>
    <xf numFmtId="10" fontId="43" fillId="37" borderId="0" xfId="68"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4" applyFont="1" applyFill="1" applyBorder="1" applyAlignment="1">
      <alignment horizontal="center" wrapText="1"/>
      <protection/>
    </xf>
    <xf numFmtId="0" fontId="43" fillId="37" borderId="0" xfId="71" applyFont="1" applyFill="1" applyBorder="1">
      <alignment horizontal="left" wrapText="1"/>
      <protection/>
    </xf>
    <xf numFmtId="0" fontId="41" fillId="37" borderId="0" xfId="65" applyFont="1" applyFill="1" applyBorder="1">
      <alignment/>
      <protection/>
    </xf>
    <xf numFmtId="0" fontId="43" fillId="37" borderId="27" xfId="64" applyFont="1" applyFill="1" applyBorder="1">
      <alignment horizontal="left" wrapText="1"/>
      <protection/>
    </xf>
    <xf numFmtId="165" fontId="104" fillId="37" borderId="0" xfId="68" applyNumberFormat="1" applyFont="1" applyFill="1" applyBorder="1" applyAlignment="1">
      <alignment horizontal="center"/>
    </xf>
    <xf numFmtId="169" fontId="104" fillId="37" borderId="0" xfId="45" applyNumberFormat="1" applyFont="1" applyFill="1" applyBorder="1" applyAlignment="1">
      <alignment horizontal="center"/>
    </xf>
    <xf numFmtId="10" fontId="43" fillId="37" borderId="0" xfId="64" applyNumberFormat="1" applyFont="1" applyFill="1" applyBorder="1" applyAlignment="1">
      <alignment horizontal="center"/>
      <protection/>
    </xf>
    <xf numFmtId="0" fontId="105" fillId="33" borderId="25" xfId="64" applyFont="1" applyFill="1" applyBorder="1" applyAlignment="1">
      <alignment/>
      <protection/>
    </xf>
    <xf numFmtId="0" fontId="105" fillId="33" borderId="25" xfId="64" applyFont="1" applyFill="1" applyBorder="1" applyAlignment="1">
      <alignment horizontal="center"/>
      <protection/>
    </xf>
    <xf numFmtId="0" fontId="106" fillId="37" borderId="0" xfId="64" applyFont="1" applyFill="1" applyAlignment="1">
      <alignment/>
      <protection/>
    </xf>
    <xf numFmtId="0" fontId="23" fillId="37" borderId="10" xfId="64" applyFont="1" applyFill="1" applyBorder="1" applyAlignment="1">
      <alignment/>
      <protection/>
    </xf>
    <xf numFmtId="0" fontId="23" fillId="37" borderId="11" xfId="64" applyFont="1" applyFill="1" applyBorder="1" applyAlignment="1">
      <alignment/>
      <protection/>
    </xf>
    <xf numFmtId="0" fontId="23" fillId="37" borderId="12" xfId="64" applyFont="1" applyFill="1" applyBorder="1" applyAlignment="1">
      <alignment/>
      <protection/>
    </xf>
    <xf numFmtId="0" fontId="23" fillId="37" borderId="13" xfId="64" applyFont="1" applyFill="1" applyBorder="1" applyAlignment="1">
      <alignment/>
      <protection/>
    </xf>
    <xf numFmtId="0" fontId="23" fillId="37" borderId="14" xfId="64" applyFont="1" applyFill="1" applyBorder="1" applyAlignment="1">
      <alignment/>
      <protection/>
    </xf>
    <xf numFmtId="0" fontId="42" fillId="37" borderId="0" xfId="64" applyFont="1" applyFill="1" applyBorder="1" applyAlignment="1">
      <alignment/>
      <protection/>
    </xf>
    <xf numFmtId="0" fontId="43" fillId="37" borderId="0" xfId="0" applyFont="1" applyFill="1" applyBorder="1" applyAlignment="1">
      <alignment horizontal="left"/>
    </xf>
    <xf numFmtId="0" fontId="43" fillId="37" borderId="0" xfId="64" applyFont="1" applyFill="1" applyBorder="1" applyAlignment="1">
      <alignment horizontal="center"/>
      <protection/>
    </xf>
    <xf numFmtId="10" fontId="43" fillId="37" borderId="0" xfId="68" applyNumberFormat="1" applyFont="1" applyFill="1" applyBorder="1" applyAlignment="1">
      <alignment horizontal="center"/>
    </xf>
    <xf numFmtId="14" fontId="43" fillId="37" borderId="0" xfId="68" applyNumberFormat="1" applyFont="1" applyFill="1" applyBorder="1" applyAlignment="1">
      <alignment horizontal="center"/>
    </xf>
    <xf numFmtId="4" fontId="43" fillId="37" borderId="0" xfId="64" applyNumberFormat="1" applyFont="1" applyFill="1" applyBorder="1" applyAlignment="1">
      <alignment/>
      <protection/>
    </xf>
    <xf numFmtId="0" fontId="107"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4"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4" applyNumberFormat="1" applyFont="1" applyFill="1" applyBorder="1" applyAlignment="1" quotePrefix="1">
      <alignment horizontal="left"/>
      <protection/>
    </xf>
    <xf numFmtId="169" fontId="43" fillId="37" borderId="0" xfId="64" applyNumberFormat="1" applyFont="1" applyFill="1" applyBorder="1" applyAlignment="1">
      <alignment/>
      <protection/>
    </xf>
    <xf numFmtId="0" fontId="43" fillId="37" borderId="0" xfId="64" applyFont="1" applyFill="1" applyBorder="1" applyAlignment="1">
      <alignment horizontal="left" vertical="top"/>
      <protection/>
    </xf>
    <xf numFmtId="16" fontId="43" fillId="37" borderId="0" xfId="64" applyNumberFormat="1" applyFont="1" applyFill="1" applyBorder="1" applyAlignment="1" quotePrefix="1">
      <alignment horizontal="left"/>
      <protection/>
    </xf>
    <xf numFmtId="0" fontId="43" fillId="37" borderId="0" xfId="64" applyFont="1" applyFill="1" applyBorder="1" applyAlignment="1" quotePrefix="1">
      <alignment horizontal="left"/>
      <protection/>
    </xf>
    <xf numFmtId="0" fontId="106" fillId="37" borderId="13" xfId="64" applyFont="1" applyFill="1" applyBorder="1" applyAlignment="1">
      <alignment/>
      <protection/>
    </xf>
    <xf numFmtId="0" fontId="106" fillId="37" borderId="14" xfId="64" applyFont="1" applyFill="1" applyBorder="1" applyAlignment="1">
      <alignment/>
      <protection/>
    </xf>
    <xf numFmtId="0" fontId="23" fillId="37" borderId="15" xfId="64" applyFont="1" applyFill="1" applyBorder="1" applyAlignment="1">
      <alignment/>
      <protection/>
    </xf>
    <xf numFmtId="0" fontId="23" fillId="37" borderId="16" xfId="64" applyFont="1" applyFill="1" applyBorder="1" applyAlignment="1">
      <alignment/>
      <protection/>
    </xf>
    <xf numFmtId="0" fontId="23" fillId="37" borderId="17" xfId="64" applyFont="1" applyFill="1" applyBorder="1" applyAlignment="1">
      <alignment/>
      <protection/>
    </xf>
    <xf numFmtId="169" fontId="41" fillId="37" borderId="0" xfId="64" applyNumberFormat="1" applyFont="1" applyFill="1" applyBorder="1" applyAlignment="1">
      <alignment wrapText="1"/>
      <protection/>
    </xf>
    <xf numFmtId="0" fontId="104" fillId="0" borderId="0" xfId="0" applyFont="1" applyBorder="1" applyAlignment="1">
      <alignment/>
    </xf>
    <xf numFmtId="0" fontId="104" fillId="0" borderId="0" xfId="0" applyFont="1" applyAlignment="1">
      <alignment/>
    </xf>
    <xf numFmtId="0" fontId="108" fillId="0" borderId="0" xfId="55" applyFont="1" applyAlignment="1">
      <alignment/>
    </xf>
    <xf numFmtId="0" fontId="43" fillId="0" borderId="0" xfId="0" applyFont="1" applyBorder="1" applyAlignment="1">
      <alignment/>
    </xf>
    <xf numFmtId="3" fontId="0" fillId="0" borderId="0" xfId="60"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9" applyNumberFormat="1" applyFont="1" applyFill="1" applyBorder="1" applyAlignment="1">
      <alignment horizontal="right" indent="2"/>
    </xf>
    <xf numFmtId="10" fontId="43" fillId="37" borderId="25" xfId="69" applyNumberFormat="1" applyFont="1" applyFill="1" applyBorder="1" applyAlignment="1">
      <alignment horizontal="right" indent="2"/>
    </xf>
    <xf numFmtId="165" fontId="43" fillId="37" borderId="25" xfId="69"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4" applyNumberFormat="1" applyFont="1" applyFill="1" applyBorder="1" applyAlignment="1">
      <alignment wrapText="1"/>
      <protection/>
    </xf>
    <xf numFmtId="9" fontId="41" fillId="0" borderId="26" xfId="68" applyFont="1" applyFill="1" applyBorder="1" applyAlignment="1">
      <alignment horizontal="center" wrapText="1"/>
    </xf>
    <xf numFmtId="169" fontId="41" fillId="0" borderId="26" xfId="64" applyNumberFormat="1" applyFont="1" applyFill="1" applyBorder="1" applyAlignment="1">
      <alignment horizontal="center" wrapText="1"/>
      <protection/>
    </xf>
    <xf numFmtId="169" fontId="104"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3" fontId="23" fillId="37" borderId="0" xfId="42" applyFont="1" applyFill="1" applyAlignment="1">
      <alignment/>
    </xf>
    <xf numFmtId="1"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Fill="1" applyBorder="1" applyAlignment="1">
      <alignment horizontal="center" vertical="center" wrapText="1"/>
    </xf>
    <xf numFmtId="43" fontId="3" fillId="0" borderId="0" xfId="0" applyNumberFormat="1" applyFont="1" applyFill="1" applyBorder="1" applyAlignment="1" applyProtection="1">
      <alignment vertical="center" wrapText="1"/>
      <protection/>
    </xf>
    <xf numFmtId="168" fontId="3" fillId="0" borderId="0" xfId="0" applyNumberFormat="1" applyFont="1" applyFill="1" applyBorder="1" applyAlignment="1" applyProtection="1">
      <alignment horizontal="center" vertical="center" wrapText="1"/>
      <protection/>
    </xf>
    <xf numFmtId="166"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protection/>
    </xf>
    <xf numFmtId="168" fontId="3" fillId="0" borderId="0" xfId="0" applyNumberFormat="1" applyFont="1" applyFill="1" applyBorder="1" applyAlignment="1">
      <alignment horizontal="center" vertical="center" wrapText="1"/>
    </xf>
    <xf numFmtId="0" fontId="43" fillId="38" borderId="0" xfId="55" applyFont="1" applyFill="1" applyBorder="1" applyAlignment="1">
      <alignment horizontal="center"/>
    </xf>
    <xf numFmtId="0" fontId="43" fillId="38" borderId="0" xfId="55" applyFont="1" applyFill="1" applyAlignment="1">
      <alignment/>
    </xf>
    <xf numFmtId="0" fontId="102" fillId="0" borderId="0" xfId="0" applyFont="1" applyFill="1" applyBorder="1" applyAlignment="1">
      <alignment horizontal="center" vertical="center"/>
    </xf>
    <xf numFmtId="0" fontId="108" fillId="33" borderId="0" xfId="55" applyFont="1" applyFill="1" applyBorder="1" applyAlignment="1">
      <alignment horizontal="center"/>
    </xf>
    <xf numFmtId="0" fontId="108" fillId="0" borderId="0" xfId="55" applyFont="1" applyAlignment="1">
      <alignment/>
    </xf>
    <xf numFmtId="0" fontId="108" fillId="34" borderId="0" xfId="55" applyFont="1" applyFill="1" applyBorder="1" applyAlignment="1">
      <alignment horizontal="center"/>
    </xf>
    <xf numFmtId="0" fontId="43" fillId="37" borderId="0" xfId="64" applyFont="1" applyFill="1" applyBorder="1" applyAlignment="1">
      <alignment horizontal="center" vertical="center" wrapText="1"/>
      <protection/>
    </xf>
    <xf numFmtId="0" fontId="23" fillId="37" borderId="0" xfId="64" applyFont="1" applyFill="1" applyBorder="1" applyAlignment="1">
      <alignment horizontal="left" wrapText="1"/>
      <protection/>
    </xf>
    <xf numFmtId="0" fontId="23" fillId="37" borderId="0" xfId="64" applyFont="1" applyFill="1" applyBorder="1" applyAlignment="1">
      <alignment horizontal="left"/>
      <protection/>
    </xf>
    <xf numFmtId="0" fontId="109"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31/05/2018</a:t>
          </a:r>
        </a:p>
      </xdr:txBody>
    </xdr:sp>
    <xdr:clientData/>
  </xdr:twoCellAnchor>
  <xdr:twoCellAnchor editAs="oneCell">
    <xdr:from>
      <xdr:col>5</xdr:col>
      <xdr:colOff>990600</xdr:colOff>
      <xdr:row>1</xdr:row>
      <xdr:rowOff>152400</xdr:rowOff>
    </xdr:from>
    <xdr:to>
      <xdr:col>6</xdr:col>
      <xdr:colOff>1838325</xdr:colOff>
      <xdr:row>6</xdr:row>
      <xdr:rowOff>0</xdr:rowOff>
    </xdr:to>
    <xdr:pic>
      <xdr:nvPicPr>
        <xdr:cNvPr id="2" name="Picture 10"/>
        <xdr:cNvPicPr preferRelativeResize="1">
          <a:picLocks noChangeAspect="1"/>
        </xdr:cNvPicPr>
      </xdr:nvPicPr>
      <xdr:blipFill>
        <a:blip r:embed="rId1"/>
        <a:stretch>
          <a:fillRect/>
        </a:stretch>
      </xdr:blipFill>
      <xdr:spPr>
        <a:xfrm>
          <a:off x="9277350" y="323850"/>
          <a:ext cx="2324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7" t="s">
        <v>1267</v>
      </c>
      <c r="F6" s="297"/>
      <c r="G6" s="297"/>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1494</v>
      </c>
      <c r="G9" s="7"/>
      <c r="H9" s="7"/>
      <c r="I9" s="7"/>
      <c r="J9" s="8"/>
    </row>
    <row r="10" spans="2:10" ht="21">
      <c r="B10" s="6"/>
      <c r="C10" s="7"/>
      <c r="D10" s="7"/>
      <c r="E10" s="7"/>
      <c r="F10" s="12" t="s">
        <v>1495</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300" t="s">
        <v>15</v>
      </c>
      <c r="E24" s="299" t="s">
        <v>16</v>
      </c>
      <c r="F24" s="299"/>
      <c r="G24" s="299"/>
      <c r="H24" s="299"/>
      <c r="I24" s="7"/>
      <c r="J24" s="8"/>
    </row>
    <row r="25" spans="2:10" ht="15.75">
      <c r="B25" s="6"/>
      <c r="C25" s="7"/>
      <c r="D25" s="267"/>
      <c r="E25" s="268"/>
      <c r="F25" s="268"/>
      <c r="G25" s="268"/>
      <c r="H25" s="267"/>
      <c r="I25" s="7"/>
      <c r="J25" s="8"/>
    </row>
    <row r="26" spans="2:10" ht="15.75">
      <c r="B26" s="6"/>
      <c r="C26" s="7"/>
      <c r="D26" s="300" t="s">
        <v>17</v>
      </c>
      <c r="E26" s="299"/>
      <c r="F26" s="299"/>
      <c r="G26" s="299"/>
      <c r="H26" s="299"/>
      <c r="I26" s="7"/>
      <c r="J26" s="8"/>
    </row>
    <row r="27" spans="2:10" ht="15.75">
      <c r="B27" s="6"/>
      <c r="C27" s="7"/>
      <c r="D27" s="269"/>
      <c r="E27" s="269"/>
      <c r="F27" s="269"/>
      <c r="G27" s="269"/>
      <c r="H27" s="269"/>
      <c r="I27" s="7"/>
      <c r="J27" s="8"/>
    </row>
    <row r="28" spans="2:10" ht="15.75">
      <c r="B28" s="6"/>
      <c r="C28" s="7"/>
      <c r="D28" s="300" t="s">
        <v>18</v>
      </c>
      <c r="E28" s="299" t="s">
        <v>16</v>
      </c>
      <c r="F28" s="299"/>
      <c r="G28" s="299"/>
      <c r="H28" s="299"/>
      <c r="I28" s="7"/>
      <c r="J28" s="8"/>
    </row>
    <row r="29" spans="2:10" ht="15.75">
      <c r="B29" s="6"/>
      <c r="C29" s="7"/>
      <c r="D29" s="268"/>
      <c r="E29" s="268"/>
      <c r="F29" s="268"/>
      <c r="G29" s="268"/>
      <c r="H29" s="268"/>
      <c r="I29" s="7"/>
      <c r="J29" s="8"/>
    </row>
    <row r="30" spans="2:10" ht="15.75">
      <c r="B30" s="6"/>
      <c r="C30" s="7"/>
      <c r="D30" s="300" t="s">
        <v>19</v>
      </c>
      <c r="E30" s="299" t="s">
        <v>16</v>
      </c>
      <c r="F30" s="299"/>
      <c r="G30" s="299"/>
      <c r="H30" s="299"/>
      <c r="I30" s="7"/>
      <c r="J30" s="8"/>
    </row>
    <row r="31" spans="2:10" ht="15.75">
      <c r="B31" s="6"/>
      <c r="C31" s="7"/>
      <c r="D31" s="267"/>
      <c r="E31" s="267"/>
      <c r="F31" s="267"/>
      <c r="G31" s="267"/>
      <c r="H31" s="267"/>
      <c r="I31" s="7"/>
      <c r="J31" s="8"/>
    </row>
    <row r="32" spans="2:10" ht="15.75">
      <c r="B32" s="6"/>
      <c r="C32" s="7"/>
      <c r="D32" s="298" t="s">
        <v>1491</v>
      </c>
      <c r="E32" s="299"/>
      <c r="F32" s="299"/>
      <c r="G32" s="299"/>
      <c r="H32" s="299"/>
      <c r="I32" s="7"/>
      <c r="J32" s="8"/>
    </row>
    <row r="33" spans="2:10" ht="15.75">
      <c r="B33" s="6"/>
      <c r="C33" s="7"/>
      <c r="D33" s="267"/>
      <c r="E33" s="267"/>
      <c r="F33" s="270"/>
      <c r="G33" s="267"/>
      <c r="H33" s="267"/>
      <c r="I33" s="7"/>
      <c r="J33" s="8"/>
    </row>
    <row r="34" spans="2:10" ht="15.75">
      <c r="B34" s="6"/>
      <c r="C34" s="7"/>
      <c r="D34" s="295" t="s">
        <v>1490</v>
      </c>
      <c r="E34" s="296"/>
      <c r="F34" s="296"/>
      <c r="G34" s="296"/>
      <c r="H34" s="296"/>
      <c r="I34" s="7"/>
      <c r="J34" s="8"/>
    </row>
    <row r="35" spans="2:10" ht="15">
      <c r="B35" s="6"/>
      <c r="C35" s="7"/>
      <c r="D35" s="95"/>
      <c r="E35" s="95"/>
      <c r="F35" s="95"/>
      <c r="G35" s="95"/>
      <c r="H35" s="95"/>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tabSelected="1" zoomScale="80" zoomScaleNormal="80" zoomScalePageLayoutView="0" workbookViewId="0" topLeftCell="A1">
      <selection activeCell="C40" sqref="C40"/>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40" t="s">
        <v>1268</v>
      </c>
      <c r="B1" s="140"/>
      <c r="C1" s="21"/>
      <c r="D1" s="21"/>
      <c r="E1" s="21"/>
      <c r="F1" s="139" t="s">
        <v>1288</v>
      </c>
      <c r="H1" s="21"/>
      <c r="I1" s="140"/>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144" t="s">
        <v>557</v>
      </c>
      <c r="E14" s="29"/>
      <c r="F14" s="29"/>
      <c r="H14" s="21"/>
      <c r="L14" s="21"/>
      <c r="M14" s="21"/>
    </row>
    <row r="15" spans="1:13" ht="15">
      <c r="A15" s="23" t="s">
        <v>32</v>
      </c>
      <c r="B15" s="37" t="s">
        <v>33</v>
      </c>
      <c r="C15" s="145" t="s">
        <v>1319</v>
      </c>
      <c r="E15" s="29"/>
      <c r="F15" s="29"/>
      <c r="H15" s="21"/>
      <c r="L15" s="21"/>
      <c r="M15" s="21"/>
    </row>
    <row r="16" spans="1:13" ht="15">
      <c r="A16" s="23" t="s">
        <v>34</v>
      </c>
      <c r="B16" s="37" t="s">
        <v>35</v>
      </c>
      <c r="C16" s="155" t="s">
        <v>1299</v>
      </c>
      <c r="E16" s="29"/>
      <c r="F16" s="29"/>
      <c r="H16" s="21"/>
      <c r="L16" s="21"/>
      <c r="M16" s="21"/>
    </row>
    <row r="17" spans="1:13" ht="15">
      <c r="A17" s="23" t="s">
        <v>36</v>
      </c>
      <c r="B17" s="37" t="s">
        <v>37</v>
      </c>
      <c r="C17" s="146">
        <v>43251</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2" t="s">
        <v>1313</v>
      </c>
      <c r="D27" s="40"/>
      <c r="E27" s="40"/>
      <c r="F27" s="40"/>
      <c r="H27" s="21"/>
      <c r="L27" s="21"/>
      <c r="M27" s="21"/>
    </row>
    <row r="28" spans="1:13" ht="15">
      <c r="A28" s="23" t="s">
        <v>50</v>
      </c>
      <c r="B28" s="39" t="s">
        <v>51</v>
      </c>
      <c r="C28" s="122" t="s">
        <v>1313</v>
      </c>
      <c r="D28" s="40"/>
      <c r="E28" s="40"/>
      <c r="F28" s="40"/>
      <c r="H28" s="21"/>
      <c r="L28" s="21"/>
      <c r="M28" s="21"/>
    </row>
    <row r="29" spans="1:13" ht="30">
      <c r="A29" s="23" t="s">
        <v>52</v>
      </c>
      <c r="B29" s="39" t="s">
        <v>53</v>
      </c>
      <c r="C29" s="101" t="s">
        <v>1492</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4">
        <v>689.6</v>
      </c>
      <c r="F38" s="40"/>
      <c r="H38" s="21"/>
      <c r="L38" s="21"/>
      <c r="M38" s="21"/>
    </row>
    <row r="39" spans="1:13" ht="15">
      <c r="A39" s="23" t="s">
        <v>62</v>
      </c>
      <c r="B39" s="40" t="s">
        <v>63</v>
      </c>
      <c r="C39" s="284">
        <v>500</v>
      </c>
      <c r="F39" s="40"/>
      <c r="H39" s="21"/>
      <c r="L39" s="21"/>
      <c r="M39" s="21"/>
    </row>
    <row r="40" spans="1:13" ht="15" outlineLevel="1">
      <c r="A40" s="23" t="s">
        <v>64</v>
      </c>
      <c r="B40" s="46" t="s">
        <v>65</v>
      </c>
      <c r="C40" s="158">
        <v>687.52</v>
      </c>
      <c r="F40" s="40"/>
      <c r="H40" s="21"/>
      <c r="L40" s="21"/>
      <c r="M40" s="21"/>
    </row>
    <row r="41" spans="1:13" ht="15" outlineLevel="1">
      <c r="A41" s="23" t="s">
        <v>66</v>
      </c>
      <c r="B41" s="46" t="s">
        <v>67</v>
      </c>
      <c r="C41" s="158">
        <v>556.55991549</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ht="15">
      <c r="A45" s="23" t="s">
        <v>8</v>
      </c>
      <c r="B45" s="40" t="s">
        <v>74</v>
      </c>
      <c r="C45" s="157">
        <v>0.0526</v>
      </c>
      <c r="D45" s="157">
        <f>IF(OR(C38="[For completion]",C39="[For completion]"),"Please complete G.3.1.1 and G.3.1.2",(C38/C39-1))</f>
        <v>0.3792</v>
      </c>
      <c r="E45" s="59"/>
      <c r="F45" s="288">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158">
        <v>689.6</v>
      </c>
      <c r="E53" s="47"/>
      <c r="F53" s="147">
        <f>C53/$C$58</f>
        <v>1</v>
      </c>
      <c r="G53" s="48"/>
      <c r="H53" s="21"/>
      <c r="L53" s="21"/>
      <c r="M53" s="21"/>
    </row>
    <row r="54" spans="1:13" ht="15">
      <c r="A54" s="23" t="s">
        <v>87</v>
      </c>
      <c r="B54" s="40" t="s">
        <v>88</v>
      </c>
      <c r="C54" s="149">
        <v>0</v>
      </c>
      <c r="E54" s="47"/>
      <c r="F54" s="148">
        <f>C54/$C$58</f>
        <v>0</v>
      </c>
      <c r="G54" s="48"/>
      <c r="H54" s="21"/>
      <c r="L54" s="21"/>
      <c r="M54" s="21"/>
    </row>
    <row r="55" spans="1:13" ht="15">
      <c r="A55" s="23" t="s">
        <v>89</v>
      </c>
      <c r="B55" s="40" t="s">
        <v>90</v>
      </c>
      <c r="C55" s="149">
        <v>0</v>
      </c>
      <c r="E55" s="47"/>
      <c r="F55" s="148">
        <f>C55/$C$58</f>
        <v>0</v>
      </c>
      <c r="G55" s="48"/>
      <c r="H55" s="21"/>
      <c r="L55" s="21"/>
      <c r="M55" s="21"/>
    </row>
    <row r="56" spans="1:13" ht="15">
      <c r="A56" s="23" t="s">
        <v>91</v>
      </c>
      <c r="B56" s="40" t="s">
        <v>92</v>
      </c>
      <c r="C56" s="149">
        <v>0</v>
      </c>
      <c r="E56" s="47"/>
      <c r="F56" s="148">
        <f>C56/$C$58</f>
        <v>0</v>
      </c>
      <c r="G56" s="48"/>
      <c r="H56" s="21"/>
      <c r="L56" s="21"/>
      <c r="M56" s="21"/>
    </row>
    <row r="57" spans="1:13" ht="15">
      <c r="A57" s="23" t="s">
        <v>93</v>
      </c>
      <c r="B57" s="23" t="s">
        <v>94</v>
      </c>
      <c r="C57" s="149">
        <v>0</v>
      </c>
      <c r="E57" s="47"/>
      <c r="F57" s="147">
        <f>IF($C$58=0,"",IF(C57="[for completion]","",C57/$C$58))</f>
        <v>0</v>
      </c>
      <c r="G57" s="48"/>
      <c r="H57" s="21"/>
      <c r="L57" s="21"/>
      <c r="M57" s="21"/>
    </row>
    <row r="58" spans="1:13" ht="15">
      <c r="A58" s="23" t="s">
        <v>95</v>
      </c>
      <c r="B58" s="49" t="s">
        <v>96</v>
      </c>
      <c r="C58" s="282">
        <f>SUM(C53:C57)</f>
        <v>689.6</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ht="15">
      <c r="A66" s="23" t="s">
        <v>107</v>
      </c>
      <c r="B66" s="40" t="s">
        <v>1200</v>
      </c>
      <c r="C66" s="289">
        <v>7.08877247308631</v>
      </c>
      <c r="D66" s="289">
        <v>6.053009490198185</v>
      </c>
      <c r="E66" s="37"/>
      <c r="F66" s="54"/>
      <c r="G66" s="55"/>
      <c r="H66" s="21"/>
      <c r="L66" s="21"/>
      <c r="M66" s="21"/>
    </row>
    <row r="67" spans="2:13" ht="15">
      <c r="B67" s="40"/>
      <c r="C67" s="101"/>
      <c r="E67" s="37"/>
      <c r="F67" s="54"/>
      <c r="G67" s="55"/>
      <c r="H67" s="21"/>
      <c r="L67" s="21"/>
      <c r="M67" s="21"/>
    </row>
    <row r="68" spans="2:13" ht="15">
      <c r="B68" s="40" t="s">
        <v>1145</v>
      </c>
      <c r="C68" s="128"/>
      <c r="D68" s="37"/>
      <c r="E68" s="37"/>
      <c r="F68" s="55"/>
      <c r="G68" s="55"/>
      <c r="H68" s="21"/>
      <c r="L68" s="21"/>
      <c r="M68" s="21"/>
    </row>
    <row r="69" spans="2:13" ht="15">
      <c r="B69" s="40" t="s">
        <v>109</v>
      </c>
      <c r="C69" s="101"/>
      <c r="E69" s="37"/>
      <c r="F69" s="55"/>
      <c r="G69" s="55"/>
      <c r="H69" s="21"/>
      <c r="L69" s="21"/>
      <c r="M69" s="21"/>
    </row>
    <row r="70" spans="1:13" ht="15">
      <c r="A70" s="23" t="s">
        <v>110</v>
      </c>
      <c r="B70" s="133" t="s">
        <v>1289</v>
      </c>
      <c r="C70" s="158">
        <v>67.18750077895987</v>
      </c>
      <c r="D70" s="158">
        <v>71.89062583348715</v>
      </c>
      <c r="E70" s="19"/>
      <c r="F70" s="147">
        <f aca="true" t="shared" si="1" ref="F70:F76">IF($C$77=0,"",IF(C70="[for completion]","",C70/$C$77))</f>
        <v>0.09742976336516886</v>
      </c>
      <c r="G70" s="148">
        <f>IF($D$77=0,"",IF(D70="[Mark as ND1 if not relevant]","",D70/$D$77))</f>
        <v>0.1042498468007308</v>
      </c>
      <c r="H70" s="21"/>
      <c r="L70" s="21"/>
      <c r="M70" s="21"/>
    </row>
    <row r="71" spans="1:13" ht="15">
      <c r="A71" s="23" t="s">
        <v>111</v>
      </c>
      <c r="B71" s="134" t="s">
        <v>1290</v>
      </c>
      <c r="C71" s="158">
        <v>67.82050204765928</v>
      </c>
      <c r="D71" s="158">
        <v>72.56793719099534</v>
      </c>
      <c r="E71" s="19"/>
      <c r="F71" s="147">
        <f t="shared" si="1"/>
        <v>0.09834768951369659</v>
      </c>
      <c r="G71" s="148">
        <f aca="true" t="shared" si="2" ref="G71:G76">IF($D$77=0,"",IF(D71="[Mark as ND1 if not relevant]","",D71/$D$77))</f>
        <v>0.10523202777965522</v>
      </c>
      <c r="H71" s="21"/>
      <c r="L71" s="21"/>
      <c r="M71" s="21"/>
    </row>
    <row r="72" spans="1:13" ht="15">
      <c r="A72" s="23" t="s">
        <v>112</v>
      </c>
      <c r="B72" s="133" t="s">
        <v>1291</v>
      </c>
      <c r="C72" s="158">
        <v>65.41459102929187</v>
      </c>
      <c r="D72" s="158">
        <v>69.99361240134233</v>
      </c>
      <c r="E72" s="19"/>
      <c r="F72" s="147">
        <f t="shared" si="1"/>
        <v>0.09485883610376897</v>
      </c>
      <c r="G72" s="148">
        <f t="shared" si="2"/>
        <v>0.10149895463103284</v>
      </c>
      <c r="H72" s="21"/>
      <c r="L72" s="21"/>
      <c r="M72" s="21"/>
    </row>
    <row r="73" spans="1:13" ht="15">
      <c r="A73" s="23" t="s">
        <v>113</v>
      </c>
      <c r="B73" s="133" t="s">
        <v>1292</v>
      </c>
      <c r="C73" s="158">
        <v>61.80304015841448</v>
      </c>
      <c r="D73" s="158">
        <v>66.12925296950347</v>
      </c>
      <c r="E73" s="19"/>
      <c r="F73" s="147">
        <f t="shared" si="1"/>
        <v>0.08962166337593558</v>
      </c>
      <c r="G73" s="148">
        <f t="shared" si="2"/>
        <v>0.09589517981225103</v>
      </c>
      <c r="H73" s="21"/>
      <c r="L73" s="21"/>
      <c r="M73" s="21"/>
    </row>
    <row r="74" spans="1:13" ht="15">
      <c r="A74" s="23" t="s">
        <v>114</v>
      </c>
      <c r="B74" s="133" t="s">
        <v>1293</v>
      </c>
      <c r="C74" s="158">
        <v>54.6785018218419</v>
      </c>
      <c r="D74" s="158">
        <v>58.50599694937092</v>
      </c>
      <c r="E74" s="19"/>
      <c r="F74" s="147">
        <f t="shared" si="1"/>
        <v>0.0792902464282804</v>
      </c>
      <c r="G74" s="148">
        <f t="shared" si="2"/>
        <v>0.08484056367826016</v>
      </c>
      <c r="H74" s="21"/>
      <c r="L74" s="21"/>
      <c r="M74" s="21"/>
    </row>
    <row r="75" spans="1:13" ht="15">
      <c r="A75" s="23" t="s">
        <v>115</v>
      </c>
      <c r="B75" s="133" t="s">
        <v>1294</v>
      </c>
      <c r="C75" s="158">
        <v>199.7308331811966</v>
      </c>
      <c r="D75" s="158">
        <v>213.7119915038804</v>
      </c>
      <c r="E75" s="19"/>
      <c r="F75" s="147">
        <f t="shared" si="1"/>
        <v>0.28963315479753515</v>
      </c>
      <c r="G75" s="148">
        <f t="shared" si="2"/>
        <v>0.3099074756333627</v>
      </c>
      <c r="H75" s="21"/>
      <c r="L75" s="21"/>
      <c r="M75" s="21"/>
    </row>
    <row r="76" spans="1:13" ht="15">
      <c r="A76" s="23" t="s">
        <v>116</v>
      </c>
      <c r="B76" s="133" t="s">
        <v>1295</v>
      </c>
      <c r="C76" s="158">
        <v>172.96437371263602</v>
      </c>
      <c r="D76" s="158">
        <v>136.7999258814204</v>
      </c>
      <c r="E76" s="19"/>
      <c r="F76" s="147">
        <f t="shared" si="1"/>
        <v>0.25081864641561447</v>
      </c>
      <c r="G76" s="148">
        <f t="shared" si="2"/>
        <v>0.19837595166470728</v>
      </c>
      <c r="H76" s="21"/>
      <c r="L76" s="21"/>
      <c r="M76" s="21"/>
    </row>
    <row r="77" spans="1:13" ht="15">
      <c r="A77" s="23" t="s">
        <v>117</v>
      </c>
      <c r="B77" s="56" t="s">
        <v>96</v>
      </c>
      <c r="C77" s="283">
        <f>SUM(C70:C76)</f>
        <v>689.59934273</v>
      </c>
      <c r="D77" s="283">
        <f>SUM(D70:D76)</f>
        <v>689.59934273</v>
      </c>
      <c r="E77" s="40"/>
      <c r="F77" s="50">
        <f>SUM(F70:F76)</f>
        <v>1</v>
      </c>
      <c r="G77" s="132">
        <f>SUM(G70:G76)</f>
        <v>1</v>
      </c>
      <c r="H77" s="21"/>
      <c r="L77" s="21"/>
      <c r="M77" s="21"/>
    </row>
    <row r="78" spans="1:13" ht="15" outlineLevel="1">
      <c r="A78" s="23" t="s">
        <v>118</v>
      </c>
      <c r="B78" s="57" t="s">
        <v>119</v>
      </c>
      <c r="C78" s="47"/>
      <c r="D78" s="271"/>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71"/>
      <c r="E79" s="40"/>
      <c r="F79" s="48">
        <f aca="true" t="shared" si="4" ref="F79:F87">IF($C$77=0,"",IF(C79="[for completion]","",C79/$C$77))</f>
        <v>0</v>
      </c>
      <c r="G79" s="48">
        <f t="shared" si="3"/>
        <v>0</v>
      </c>
      <c r="H79" s="21"/>
      <c r="L79" s="21"/>
      <c r="M79" s="21"/>
    </row>
    <row r="80" spans="1:13" ht="15" outlineLevel="1">
      <c r="A80" s="23" t="s">
        <v>122</v>
      </c>
      <c r="B80" s="57" t="s">
        <v>123</v>
      </c>
      <c r="C80" s="47"/>
      <c r="D80" s="271"/>
      <c r="E80" s="40"/>
      <c r="F80" s="48">
        <f t="shared" si="4"/>
        <v>0</v>
      </c>
      <c r="G80" s="48">
        <f t="shared" si="3"/>
        <v>0</v>
      </c>
      <c r="H80" s="21"/>
      <c r="L80" s="21"/>
      <c r="M80" s="21"/>
    </row>
    <row r="81" spans="1:13" ht="15" outlineLevel="1">
      <c r="A81" s="23" t="s">
        <v>124</v>
      </c>
      <c r="B81" s="57" t="s">
        <v>125</v>
      </c>
      <c r="C81" s="47"/>
      <c r="D81" s="271"/>
      <c r="E81" s="40"/>
      <c r="F81" s="48">
        <f t="shared" si="4"/>
        <v>0</v>
      </c>
      <c r="G81" s="48">
        <f t="shared" si="3"/>
        <v>0</v>
      </c>
      <c r="H81" s="21"/>
      <c r="L81" s="21"/>
      <c r="M81" s="21"/>
    </row>
    <row r="82" spans="1:13" ht="15" outlineLevel="1">
      <c r="A82" s="23" t="s">
        <v>126</v>
      </c>
      <c r="B82" s="57" t="s">
        <v>127</v>
      </c>
      <c r="C82" s="47"/>
      <c r="D82" s="271"/>
      <c r="E82" s="40"/>
      <c r="F82" s="48">
        <f t="shared" si="4"/>
        <v>0</v>
      </c>
      <c r="G82" s="48">
        <f t="shared" si="3"/>
        <v>0</v>
      </c>
      <c r="H82" s="21"/>
      <c r="L82" s="21"/>
      <c r="M82" s="21"/>
    </row>
    <row r="83" spans="1:13" ht="15" outlineLevel="1">
      <c r="A83" s="23" t="s">
        <v>128</v>
      </c>
      <c r="B83" s="57"/>
      <c r="C83" s="47"/>
      <c r="D83" s="271"/>
      <c r="E83" s="40"/>
      <c r="F83" s="48"/>
      <c r="G83" s="48"/>
      <c r="H83" s="21"/>
      <c r="L83" s="21"/>
      <c r="M83" s="21"/>
    </row>
    <row r="84" spans="1:13" ht="15" outlineLevel="1">
      <c r="A84" s="23" t="s">
        <v>129</v>
      </c>
      <c r="B84" s="57"/>
      <c r="C84" s="47"/>
      <c r="D84" s="271"/>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ht="15">
      <c r="A89" s="23" t="s">
        <v>136</v>
      </c>
      <c r="B89" s="40" t="s">
        <v>108</v>
      </c>
      <c r="C89" s="287">
        <v>4.6876712328767125</v>
      </c>
      <c r="D89" s="287">
        <v>5.6876712328767125</v>
      </c>
      <c r="E89" s="37"/>
      <c r="F89" s="54"/>
      <c r="G89" s="55"/>
      <c r="H89" s="21"/>
      <c r="L89" s="21"/>
      <c r="M89" s="21"/>
    </row>
    <row r="90" spans="2:13" ht="15">
      <c r="B90" s="40"/>
      <c r="E90" s="37"/>
      <c r="F90" s="54"/>
      <c r="G90" s="55"/>
      <c r="H90" s="21"/>
      <c r="L90" s="21"/>
      <c r="M90" s="21"/>
    </row>
    <row r="91" spans="2:13" ht="15">
      <c r="B91" s="40" t="s">
        <v>1146</v>
      </c>
      <c r="C91" s="37"/>
      <c r="D91" s="37"/>
      <c r="E91" s="37"/>
      <c r="F91" s="55"/>
      <c r="G91" s="55"/>
      <c r="H91" s="21"/>
      <c r="L91" s="21"/>
      <c r="M91" s="21"/>
    </row>
    <row r="92" spans="1:13" ht="15">
      <c r="A92" s="23" t="s">
        <v>137</v>
      </c>
      <c r="B92" s="40" t="s">
        <v>109</v>
      </c>
      <c r="E92" s="37"/>
      <c r="F92" s="55"/>
      <c r="G92" s="55"/>
      <c r="H92" s="21"/>
      <c r="L92" s="21"/>
      <c r="M92" s="21"/>
    </row>
    <row r="93" spans="1:13" ht="15">
      <c r="A93" s="23" t="s">
        <v>138</v>
      </c>
      <c r="B93" s="134" t="s">
        <v>1289</v>
      </c>
      <c r="C93" s="152">
        <v>0</v>
      </c>
      <c r="D93" s="152">
        <v>0</v>
      </c>
      <c r="E93" s="19"/>
      <c r="F93" s="48">
        <f>IF($C$100=0,"",IF(C93="[for completion]","",IF(C93="","",C93/$C$100)))</f>
        <v>0</v>
      </c>
      <c r="G93" s="48">
        <f>IF($D$100=0,"",IF(D93="[Mark as ND1 if not relevant]","",IF(D93="","",D93/$D$100)))</f>
        <v>0</v>
      </c>
      <c r="H93" s="21"/>
      <c r="L93" s="21"/>
      <c r="M93" s="21"/>
    </row>
    <row r="94" spans="1:13" ht="15">
      <c r="A94" s="23" t="s">
        <v>139</v>
      </c>
      <c r="B94" s="134" t="s">
        <v>1290</v>
      </c>
      <c r="C94" s="149">
        <v>0</v>
      </c>
      <c r="D94" s="152">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4" t="s">
        <v>1291</v>
      </c>
      <c r="C95" s="149">
        <v>0</v>
      </c>
      <c r="D95" s="152">
        <v>0</v>
      </c>
      <c r="E95" s="19"/>
      <c r="F95" s="48">
        <f t="shared" si="5"/>
        <v>0</v>
      </c>
      <c r="G95" s="48">
        <f t="shared" si="6"/>
        <v>0</v>
      </c>
      <c r="H95" s="21"/>
      <c r="L95" s="21"/>
      <c r="M95" s="21"/>
    </row>
    <row r="96" spans="1:13" ht="15">
      <c r="A96" s="23" t="s">
        <v>141</v>
      </c>
      <c r="B96" s="134" t="s">
        <v>1292</v>
      </c>
      <c r="C96" s="149">
        <v>0</v>
      </c>
      <c r="D96" s="152">
        <v>0</v>
      </c>
      <c r="E96" s="19"/>
      <c r="F96" s="48">
        <f t="shared" si="5"/>
        <v>0</v>
      </c>
      <c r="G96" s="48">
        <f t="shared" si="6"/>
        <v>0</v>
      </c>
      <c r="H96" s="21"/>
      <c r="L96" s="21"/>
      <c r="M96" s="21"/>
    </row>
    <row r="97" spans="1:13" ht="15">
      <c r="A97" s="23" t="s">
        <v>142</v>
      </c>
      <c r="B97" s="134" t="s">
        <v>1293</v>
      </c>
      <c r="C97" s="149">
        <v>500</v>
      </c>
      <c r="D97" s="152">
        <v>0</v>
      </c>
      <c r="E97" s="19"/>
      <c r="F97" s="48">
        <f t="shared" si="5"/>
        <v>1</v>
      </c>
      <c r="G97" s="48">
        <f t="shared" si="6"/>
        <v>0</v>
      </c>
      <c r="H97" s="21"/>
      <c r="L97" s="21"/>
      <c r="M97" s="21"/>
    </row>
    <row r="98" spans="1:13" ht="15">
      <c r="A98" s="23" t="s">
        <v>143</v>
      </c>
      <c r="B98" s="134" t="s">
        <v>1294</v>
      </c>
      <c r="C98" s="149">
        <v>0</v>
      </c>
      <c r="D98" s="152">
        <v>500</v>
      </c>
      <c r="E98" s="19"/>
      <c r="F98" s="48">
        <f t="shared" si="5"/>
        <v>0</v>
      </c>
      <c r="G98" s="48">
        <f t="shared" si="6"/>
        <v>1</v>
      </c>
      <c r="H98" s="21"/>
      <c r="L98" s="21"/>
      <c r="M98" s="21"/>
    </row>
    <row r="99" spans="1:13" ht="15">
      <c r="A99" s="23" t="s">
        <v>144</v>
      </c>
      <c r="B99" s="134" t="s">
        <v>1295</v>
      </c>
      <c r="C99" s="149">
        <v>0</v>
      </c>
      <c r="D99" s="152">
        <v>0</v>
      </c>
      <c r="E99" s="19"/>
      <c r="F99" s="48">
        <f t="shared" si="5"/>
        <v>0</v>
      </c>
      <c r="G99" s="48">
        <f t="shared" si="6"/>
        <v>0</v>
      </c>
      <c r="H99" s="21"/>
      <c r="L99" s="21"/>
      <c r="M99" s="21"/>
    </row>
    <row r="100" spans="1:13" ht="15">
      <c r="A100" s="23" t="s">
        <v>145</v>
      </c>
      <c r="B100" s="56" t="s">
        <v>96</v>
      </c>
      <c r="C100" s="47">
        <f>SUM(C93:C99)</f>
        <v>500</v>
      </c>
      <c r="D100" s="47">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294">
        <v>689.6</v>
      </c>
      <c r="D112" s="290">
        <v>689.6</v>
      </c>
      <c r="E112" s="48"/>
      <c r="F112" s="147">
        <f>IF($C$127=0,"",IF(C112="[for completion]","",IF(C112="","",C112/$C$127)))</f>
        <v>1</v>
      </c>
      <c r="G112" s="147">
        <f>IF($D$127=0,"",IF(D112="[for completion]","",IF(D112="","",D112/$D$127)))</f>
        <v>1</v>
      </c>
      <c r="H112" s="21"/>
      <c r="I112" s="23"/>
      <c r="J112" s="23"/>
      <c r="K112" s="23"/>
      <c r="L112" s="21"/>
      <c r="M112" s="21"/>
      <c r="N112" s="21"/>
    </row>
    <row r="113" spans="1:14" s="58" customFormat="1" ht="15">
      <c r="A113" s="23" t="s">
        <v>163</v>
      </c>
      <c r="B113" s="40" t="s">
        <v>164</v>
      </c>
      <c r="C113" s="149"/>
      <c r="D113" s="149"/>
      <c r="E113" s="48"/>
      <c r="F113" s="147">
        <f aca="true" t="shared" si="7" ref="F113:F126">IF($C$127=0,"",IF(C113="[for completion]","",IF(C113="","",C113/$C$127)))</f>
      </c>
      <c r="G113" s="147">
        <f aca="true" t="shared" si="8" ref="G113:G126">IF($D$127=0,"",IF(D113="[for completion]","",IF(D113="","",D113/$D$127)))</f>
      </c>
      <c r="H113" s="21"/>
      <c r="I113" s="23"/>
      <c r="J113" s="23"/>
      <c r="K113" s="23"/>
      <c r="L113" s="21"/>
      <c r="M113" s="21"/>
      <c r="N113" s="21"/>
    </row>
    <row r="114" spans="1:14" s="58" customFormat="1" ht="15">
      <c r="A114" s="23" t="s">
        <v>165</v>
      </c>
      <c r="B114" s="40" t="s">
        <v>166</v>
      </c>
      <c r="C114" s="149"/>
      <c r="D114" s="149"/>
      <c r="E114" s="48"/>
      <c r="F114" s="147">
        <f t="shared" si="7"/>
      </c>
      <c r="G114" s="147">
        <f t="shared" si="8"/>
      </c>
      <c r="H114" s="21"/>
      <c r="I114" s="23"/>
      <c r="J114" s="23"/>
      <c r="K114" s="23"/>
      <c r="L114" s="21"/>
      <c r="M114" s="21"/>
      <c r="N114" s="21"/>
    </row>
    <row r="115" spans="1:14" s="58" customFormat="1" ht="15">
      <c r="A115" s="23" t="s">
        <v>167</v>
      </c>
      <c r="B115" s="40" t="s">
        <v>168</v>
      </c>
      <c r="C115" s="149"/>
      <c r="D115" s="149"/>
      <c r="E115" s="48"/>
      <c r="F115" s="147">
        <f t="shared" si="7"/>
      </c>
      <c r="G115" s="147">
        <f t="shared" si="8"/>
      </c>
      <c r="H115" s="21"/>
      <c r="I115" s="23"/>
      <c r="J115" s="23"/>
      <c r="K115" s="23"/>
      <c r="L115" s="21"/>
      <c r="M115" s="21"/>
      <c r="N115" s="21"/>
    </row>
    <row r="116" spans="1:14" s="58" customFormat="1" ht="15">
      <c r="A116" s="23" t="s">
        <v>169</v>
      </c>
      <c r="B116" s="40" t="s">
        <v>170</v>
      </c>
      <c r="C116" s="149"/>
      <c r="D116" s="149"/>
      <c r="E116" s="48"/>
      <c r="F116" s="147">
        <f t="shared" si="7"/>
      </c>
      <c r="G116" s="147">
        <f t="shared" si="8"/>
      </c>
      <c r="H116" s="21"/>
      <c r="I116" s="23"/>
      <c r="J116" s="23"/>
      <c r="K116" s="23"/>
      <c r="L116" s="21"/>
      <c r="M116" s="21"/>
      <c r="N116" s="21"/>
    </row>
    <row r="117" spans="1:14" s="58" customFormat="1" ht="15">
      <c r="A117" s="23" t="s">
        <v>171</v>
      </c>
      <c r="B117" s="40" t="s">
        <v>172</v>
      </c>
      <c r="C117" s="149"/>
      <c r="D117" s="149"/>
      <c r="E117" s="40"/>
      <c r="F117" s="147">
        <f t="shared" si="7"/>
      </c>
      <c r="G117" s="147">
        <f t="shared" si="8"/>
      </c>
      <c r="H117" s="21"/>
      <c r="I117" s="23"/>
      <c r="J117" s="23"/>
      <c r="K117" s="23"/>
      <c r="L117" s="21"/>
      <c r="M117" s="21"/>
      <c r="N117" s="21"/>
    </row>
    <row r="118" spans="1:13" ht="15">
      <c r="A118" s="23" t="s">
        <v>173</v>
      </c>
      <c r="B118" s="40" t="s">
        <v>174</v>
      </c>
      <c r="C118" s="149"/>
      <c r="D118" s="149"/>
      <c r="E118" s="40"/>
      <c r="F118" s="147">
        <f t="shared" si="7"/>
      </c>
      <c r="G118" s="147">
        <f t="shared" si="8"/>
      </c>
      <c r="H118" s="21"/>
      <c r="L118" s="21"/>
      <c r="M118" s="21"/>
    </row>
    <row r="119" spans="1:13" ht="15">
      <c r="A119" s="23" t="s">
        <v>175</v>
      </c>
      <c r="B119" s="40" t="s">
        <v>176</v>
      </c>
      <c r="C119" s="149"/>
      <c r="D119" s="149"/>
      <c r="E119" s="40"/>
      <c r="F119" s="147">
        <f t="shared" si="7"/>
      </c>
      <c r="G119" s="147">
        <f t="shared" si="8"/>
      </c>
      <c r="H119" s="21"/>
      <c r="L119" s="21"/>
      <c r="M119" s="21"/>
    </row>
    <row r="120" spans="1:13" ht="15">
      <c r="A120" s="23" t="s">
        <v>177</v>
      </c>
      <c r="B120" s="40" t="s">
        <v>178</v>
      </c>
      <c r="C120" s="149"/>
      <c r="D120" s="149"/>
      <c r="E120" s="40"/>
      <c r="F120" s="147">
        <f t="shared" si="7"/>
      </c>
      <c r="G120" s="147">
        <f t="shared" si="8"/>
      </c>
      <c r="H120" s="21"/>
      <c r="L120" s="21"/>
      <c r="M120" s="21"/>
    </row>
    <row r="121" spans="1:13" ht="15">
      <c r="A121" s="23" t="s">
        <v>179</v>
      </c>
      <c r="B121" s="40" t="s">
        <v>180</v>
      </c>
      <c r="C121" s="149"/>
      <c r="D121" s="149"/>
      <c r="E121" s="40"/>
      <c r="F121" s="147">
        <f t="shared" si="7"/>
      </c>
      <c r="G121" s="147">
        <f t="shared" si="8"/>
      </c>
      <c r="H121" s="21"/>
      <c r="L121" s="21"/>
      <c r="M121" s="21"/>
    </row>
    <row r="122" spans="1:13" ht="15">
      <c r="A122" s="23" t="s">
        <v>181</v>
      </c>
      <c r="B122" s="40" t="s">
        <v>182</v>
      </c>
      <c r="C122" s="149"/>
      <c r="D122" s="149"/>
      <c r="E122" s="40"/>
      <c r="F122" s="147">
        <f t="shared" si="7"/>
      </c>
      <c r="G122" s="147">
        <f t="shared" si="8"/>
      </c>
      <c r="H122" s="21"/>
      <c r="L122" s="21"/>
      <c r="M122" s="21"/>
    </row>
    <row r="123" spans="1:13" ht="15">
      <c r="A123" s="23" t="s">
        <v>183</v>
      </c>
      <c r="B123" s="40" t="s">
        <v>184</v>
      </c>
      <c r="C123" s="149"/>
      <c r="D123" s="149"/>
      <c r="E123" s="40"/>
      <c r="F123" s="147">
        <f t="shared" si="7"/>
      </c>
      <c r="G123" s="147">
        <f t="shared" si="8"/>
      </c>
      <c r="H123" s="21"/>
      <c r="L123" s="21"/>
      <c r="M123" s="21"/>
    </row>
    <row r="124" spans="1:13" ht="15">
      <c r="A124" s="23" t="s">
        <v>185</v>
      </c>
      <c r="B124" s="40" t="s">
        <v>186</v>
      </c>
      <c r="C124" s="149"/>
      <c r="D124" s="149"/>
      <c r="E124" s="40"/>
      <c r="F124" s="147">
        <f t="shared" si="7"/>
      </c>
      <c r="G124" s="147">
        <f t="shared" si="8"/>
      </c>
      <c r="H124" s="21"/>
      <c r="L124" s="21"/>
      <c r="M124" s="21"/>
    </row>
    <row r="125" spans="1:13" ht="15">
      <c r="A125" s="23" t="s">
        <v>187</v>
      </c>
      <c r="B125" s="40" t="s">
        <v>188</v>
      </c>
      <c r="C125" s="149"/>
      <c r="D125" s="149"/>
      <c r="E125" s="40"/>
      <c r="F125" s="147">
        <f t="shared" si="7"/>
      </c>
      <c r="G125" s="147">
        <f t="shared" si="8"/>
      </c>
      <c r="H125" s="21"/>
      <c r="L125" s="21"/>
      <c r="M125" s="21"/>
    </row>
    <row r="126" spans="1:13" ht="15">
      <c r="A126" s="23" t="s">
        <v>189</v>
      </c>
      <c r="B126" s="40" t="s">
        <v>94</v>
      </c>
      <c r="C126" s="149"/>
      <c r="D126" s="149"/>
      <c r="E126" s="40"/>
      <c r="F126" s="147">
        <f t="shared" si="7"/>
      </c>
      <c r="G126" s="147">
        <f t="shared" si="8"/>
      </c>
      <c r="H126" s="21"/>
      <c r="L126" s="21"/>
      <c r="M126" s="21"/>
    </row>
    <row r="127" spans="1:13" ht="15">
      <c r="A127" s="23" t="s">
        <v>190</v>
      </c>
      <c r="B127" s="56" t="s">
        <v>96</v>
      </c>
      <c r="C127" s="294">
        <f>SUM(C112:C126)</f>
        <v>689.6</v>
      </c>
      <c r="D127" s="294">
        <f>SUM(D112:D126)</f>
        <v>689.6</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49">
        <f>C39</f>
        <v>500</v>
      </c>
      <c r="D138" s="149">
        <f>C138</f>
        <v>500</v>
      </c>
      <c r="E138" s="48"/>
      <c r="F138" s="147">
        <f>IF($C$153=0,"",IF(C138="[for completion]","",IF(C138="","",C138/$C$153)))</f>
        <v>1</v>
      </c>
      <c r="G138" s="147">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9">
        <f>SUM(C138:C152)</f>
        <v>500</v>
      </c>
      <c r="D153" s="149">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90" t="s">
        <v>157</v>
      </c>
      <c r="D163" s="90" t="s">
        <v>158</v>
      </c>
      <c r="E163" s="44"/>
      <c r="F163" s="90" t="s">
        <v>159</v>
      </c>
      <c r="G163" s="90" t="s">
        <v>160</v>
      </c>
      <c r="H163" s="21"/>
      <c r="L163" s="21"/>
      <c r="M163" s="21"/>
    </row>
    <row r="164" spans="1:13" ht="15">
      <c r="A164" s="23" t="s">
        <v>228</v>
      </c>
      <c r="B164" s="21" t="s">
        <v>229</v>
      </c>
      <c r="C164" s="149">
        <f>C39</f>
        <v>500</v>
      </c>
      <c r="D164" s="149">
        <f>C164</f>
        <v>500</v>
      </c>
      <c r="E164" s="60"/>
      <c r="F164" s="147">
        <f>IF($C$167=0,"",IF(C164="[for completion]","",IF(C164="","",C164/$C$167)))</f>
        <v>1</v>
      </c>
      <c r="G164" s="147">
        <f>IF($D$167=0,"",IF(D164="[for completion]","",IF(D164="","",D164/$D$167)))</f>
        <v>1</v>
      </c>
      <c r="H164" s="21"/>
      <c r="L164" s="21"/>
      <c r="M164" s="21"/>
    </row>
    <row r="165" spans="1:13" ht="15">
      <c r="A165" s="23" t="s">
        <v>230</v>
      </c>
      <c r="B165" s="21" t="s">
        <v>231</v>
      </c>
      <c r="C165" s="152">
        <v>0</v>
      </c>
      <c r="D165" s="149">
        <f>C165</f>
        <v>0</v>
      </c>
      <c r="E165" s="60"/>
      <c r="F165" s="147">
        <f>IF($C$167=0,"",IF(C165="[for completion]","",IF(C165="","",C165/$C$167)))</f>
        <v>0</v>
      </c>
      <c r="G165" s="147">
        <f>IF($D$167=0,"",IF(D165="[for completion]","",IF(D165="","",D165/$D$167)))</f>
        <v>0</v>
      </c>
      <c r="H165" s="21"/>
      <c r="L165" s="21"/>
      <c r="M165" s="21"/>
    </row>
    <row r="166" spans="1:13" ht="15">
      <c r="A166" s="23" t="s">
        <v>232</v>
      </c>
      <c r="B166" s="21" t="s">
        <v>94</v>
      </c>
      <c r="C166" s="152">
        <v>0</v>
      </c>
      <c r="D166" s="149">
        <f>C166</f>
        <v>0</v>
      </c>
      <c r="E166" s="60"/>
      <c r="F166" s="147">
        <f>IF($C$167=0,"",IF(C166="[for completion]","",IF(C166="","",C166/$C$167)))</f>
        <v>0</v>
      </c>
      <c r="G166" s="147">
        <f>IF($D$167=0,"",IF(D166="[for completion]","",IF(D166="","",D166/$D$167)))</f>
        <v>0</v>
      </c>
      <c r="H166" s="21"/>
      <c r="L166" s="21"/>
      <c r="M166" s="21"/>
    </row>
    <row r="167" spans="1:13" ht="15">
      <c r="A167" s="23" t="s">
        <v>233</v>
      </c>
      <c r="B167" s="61" t="s">
        <v>96</v>
      </c>
      <c r="C167" s="151">
        <f>SUM(C164:C166)</f>
        <v>500</v>
      </c>
      <c r="D167" s="151">
        <f>SUM(D164:D166)</f>
        <v>500</v>
      </c>
      <c r="E167" s="60"/>
      <c r="F167" s="150">
        <f>SUM(F164:F166)</f>
        <v>1</v>
      </c>
      <c r="G167" s="150">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1" t="s">
        <v>1492</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1" t="s">
        <v>1300</v>
      </c>
      <c r="E232" s="40"/>
      <c r="H232" s="21"/>
      <c r="L232" s="21"/>
      <c r="M232" s="21"/>
    </row>
    <row r="233" spans="1:13" ht="15">
      <c r="A233" s="23" t="s">
        <v>325</v>
      </c>
      <c r="B233" s="63" t="s">
        <v>326</v>
      </c>
      <c r="C233" s="101"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68">
        <f>ROW(B38)</f>
        <v>38</v>
      </c>
      <c r="D288" s="59"/>
      <c r="E288" s="59"/>
      <c r="F288" s="59"/>
      <c r="G288" s="59"/>
      <c r="H288" s="21"/>
      <c r="I288" s="38"/>
      <c r="J288" s="68"/>
      <c r="L288" s="59"/>
      <c r="M288" s="59"/>
      <c r="N288" s="59"/>
    </row>
    <row r="289" spans="1:13" ht="15">
      <c r="A289" s="23" t="s">
        <v>386</v>
      </c>
      <c r="B289" s="38" t="s">
        <v>387</v>
      </c>
      <c r="C289" s="68">
        <f>ROW(B39)</f>
        <v>39</v>
      </c>
      <c r="E289" s="59"/>
      <c r="F289" s="59"/>
      <c r="H289" s="21"/>
      <c r="I289" s="38"/>
      <c r="J289" s="68"/>
      <c r="L289" s="59"/>
      <c r="M289" s="59"/>
    </row>
    <row r="290" spans="1:14" ht="15">
      <c r="A290" s="23" t="s">
        <v>388</v>
      </c>
      <c r="B290" s="38" t="s">
        <v>389</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390</v>
      </c>
      <c r="B291" s="38" t="s">
        <v>391</v>
      </c>
      <c r="C291" s="68">
        <f>ROW(B52)</f>
        <v>52</v>
      </c>
      <c r="H291" s="21"/>
      <c r="I291" s="38"/>
      <c r="J291" s="68"/>
    </row>
    <row r="292" spans="1:14" ht="15">
      <c r="A292" s="23" t="s">
        <v>392</v>
      </c>
      <c r="B292" s="38" t="s">
        <v>393</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394</v>
      </c>
      <c r="B293" s="38" t="s">
        <v>395</v>
      </c>
      <c r="C293" s="68" t="str">
        <f>ROW('B1. HTT Mortgage Assets'!B149)&amp;" for Mortgage Assets"</f>
        <v>149 for Mortgage Assets</v>
      </c>
      <c r="D293" s="68" t="e">
        <f>ROW(#REF!)&amp;" for Public Sector Assets"</f>
        <v>#REF!</v>
      </c>
      <c r="H293" s="21"/>
      <c r="I293" s="38"/>
      <c r="M293" s="69"/>
    </row>
    <row r="294" spans="1:13" ht="15">
      <c r="A294" s="23" t="s">
        <v>396</v>
      </c>
      <c r="B294" s="38" t="s">
        <v>397</v>
      </c>
      <c r="C294" s="68">
        <f>ROW(B111)</f>
        <v>111</v>
      </c>
      <c r="F294" s="69"/>
      <c r="H294" s="21"/>
      <c r="I294" s="38"/>
      <c r="J294" s="68"/>
      <c r="M294" s="69"/>
    </row>
    <row r="295" spans="1:13" ht="15">
      <c r="A295" s="23" t="s">
        <v>398</v>
      </c>
      <c r="B295" s="38" t="s">
        <v>399</v>
      </c>
      <c r="C295" s="68">
        <f>ROW(B163)</f>
        <v>163</v>
      </c>
      <c r="E295" s="69"/>
      <c r="F295" s="69"/>
      <c r="H295" s="21"/>
      <c r="I295" s="38"/>
      <c r="J295" s="68"/>
      <c r="L295" s="69"/>
      <c r="M295" s="69"/>
    </row>
    <row r="296" spans="1:13" ht="15">
      <c r="A296" s="23" t="s">
        <v>400</v>
      </c>
      <c r="B296" s="38" t="s">
        <v>401</v>
      </c>
      <c r="C296" s="68">
        <f>ROW(B137)</f>
        <v>137</v>
      </c>
      <c r="E296" s="69"/>
      <c r="F296" s="69"/>
      <c r="H296" s="21"/>
      <c r="I296" s="38"/>
      <c r="J296" s="68"/>
      <c r="L296" s="69"/>
      <c r="M296" s="69"/>
    </row>
    <row r="297" spans="1:12" ht="30">
      <c r="A297" s="23" t="s">
        <v>402</v>
      </c>
      <c r="B297" s="23" t="s">
        <v>403</v>
      </c>
      <c r="C297" s="68" t="str">
        <f>ROW('C. HTT Harmonised Glossary'!B17)&amp;" for Harmonised Glossary"</f>
        <v>17 for Harmonised Glossary</v>
      </c>
      <c r="E297" s="69"/>
      <c r="H297" s="21"/>
      <c r="J297" s="68"/>
      <c r="L297" s="69"/>
    </row>
    <row r="298" spans="1:12" ht="15">
      <c r="A298" s="23" t="s">
        <v>404</v>
      </c>
      <c r="B298" s="38" t="s">
        <v>405</v>
      </c>
      <c r="C298" s="68">
        <f>ROW(B65)</f>
        <v>65</v>
      </c>
      <c r="E298" s="69"/>
      <c r="H298" s="21"/>
      <c r="I298" s="38"/>
      <c r="J298" s="68"/>
      <c r="L298" s="69"/>
    </row>
    <row r="299" spans="1:12" ht="15">
      <c r="A299" s="23" t="s">
        <v>406</v>
      </c>
      <c r="B299" s="38" t="s">
        <v>407</v>
      </c>
      <c r="C299" s="68">
        <f>ROW(B88)</f>
        <v>88</v>
      </c>
      <c r="E299" s="69"/>
      <c r="H299" s="21"/>
      <c r="I299" s="38"/>
      <c r="J299" s="68"/>
      <c r="L299" s="69"/>
    </row>
    <row r="300" spans="1:12" ht="15">
      <c r="A300" s="23" t="s">
        <v>408</v>
      </c>
      <c r="B300" s="38" t="s">
        <v>409</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70">
      <selection activeCell="C36" sqref="C36"/>
    </sheetView>
  </sheetViews>
  <sheetFormatPr defaultColWidth="8.8515625" defaultRowHeight="15" outlineLevelRow="1"/>
  <cols>
    <col min="1" max="1" width="13.8515625" style="101" customWidth="1"/>
    <col min="2" max="2" width="60.8515625" style="101" customWidth="1"/>
    <col min="3" max="3" width="41.00390625" style="101" customWidth="1"/>
    <col min="4" max="4" width="40.8515625" style="101" customWidth="1"/>
    <col min="5" max="5" width="6.7109375" style="101" customWidth="1"/>
    <col min="6" max="6" width="41.57421875" style="101" customWidth="1"/>
    <col min="7" max="7" width="41.57421875" style="96" customWidth="1"/>
    <col min="8" max="16384" width="8.8515625" style="97" customWidth="1"/>
  </cols>
  <sheetData>
    <row r="1" spans="1:6" ht="31.5">
      <c r="A1" s="141" t="s">
        <v>483</v>
      </c>
      <c r="B1" s="141"/>
      <c r="C1" s="96"/>
      <c r="D1" s="96"/>
      <c r="E1" s="96"/>
      <c r="F1" s="142" t="s">
        <v>1288</v>
      </c>
    </row>
    <row r="2" spans="1:6" ht="15.75" thickBot="1">
      <c r="A2" s="96"/>
      <c r="B2" s="96"/>
      <c r="C2" s="96"/>
      <c r="D2" s="96"/>
      <c r="E2" s="96"/>
      <c r="F2" s="96"/>
    </row>
    <row r="3" spans="1:7" ht="19.5" thickBot="1">
      <c r="A3" s="98"/>
      <c r="B3" s="99" t="s">
        <v>20</v>
      </c>
      <c r="C3" s="100"/>
      <c r="D3" s="98"/>
      <c r="E3" s="98"/>
      <c r="F3" s="96"/>
      <c r="G3" s="98"/>
    </row>
    <row r="4" ht="15.75" thickBot="1"/>
    <row r="5" spans="1:6" ht="18.75">
      <c r="A5" s="102"/>
      <c r="B5" s="103" t="s">
        <v>484</v>
      </c>
      <c r="C5" s="102"/>
      <c r="E5" s="104"/>
      <c r="F5" s="104"/>
    </row>
    <row r="6" ht="15">
      <c r="B6" s="105" t="s">
        <v>485</v>
      </c>
    </row>
    <row r="7" ht="15">
      <c r="B7" s="106" t="s">
        <v>486</v>
      </c>
    </row>
    <row r="8" ht="15.75" thickBot="1">
      <c r="B8" s="107" t="s">
        <v>487</v>
      </c>
    </row>
    <row r="9" ht="15">
      <c r="B9" s="108"/>
    </row>
    <row r="10" spans="1:7" ht="37.5">
      <c r="A10" s="109" t="s">
        <v>29</v>
      </c>
      <c r="B10" s="109" t="s">
        <v>485</v>
      </c>
      <c r="C10" s="110"/>
      <c r="D10" s="110"/>
      <c r="E10" s="110"/>
      <c r="F10" s="110"/>
      <c r="G10" s="111"/>
    </row>
    <row r="11" spans="1:7" ht="15" customHeight="1">
      <c r="A11" s="112"/>
      <c r="B11" s="113" t="s">
        <v>488</v>
      </c>
      <c r="C11" s="112" t="s">
        <v>61</v>
      </c>
      <c r="D11" s="112"/>
      <c r="E11" s="112"/>
      <c r="F11" s="114" t="s">
        <v>489</v>
      </c>
      <c r="G11" s="114"/>
    </row>
    <row r="12" spans="1:6" ht="15">
      <c r="A12" s="101" t="s">
        <v>490</v>
      </c>
      <c r="B12" s="101" t="s">
        <v>491</v>
      </c>
      <c r="C12" s="158">
        <v>689.6</v>
      </c>
      <c r="F12" s="115">
        <f>IF($C$15=0,"",IF(C12="[for completion]","",C12/$C$15))</f>
        <v>1</v>
      </c>
    </row>
    <row r="13" spans="1:6" ht="15">
      <c r="A13" s="101" t="s">
        <v>492</v>
      </c>
      <c r="B13" s="101" t="s">
        <v>493</v>
      </c>
      <c r="C13" s="101">
        <v>0</v>
      </c>
      <c r="F13" s="115">
        <f>IF($C$15=0,"",IF(C13="[for completion]","",C13/$C$15))</f>
        <v>0</v>
      </c>
    </row>
    <row r="14" spans="1:6" ht="15">
      <c r="A14" s="101" t="s">
        <v>494</v>
      </c>
      <c r="B14" s="101" t="s">
        <v>94</v>
      </c>
      <c r="C14" s="101">
        <v>0</v>
      </c>
      <c r="F14" s="115">
        <f>IF($C$15=0,"",IF(C14="[for completion]","",C14/$C$15))</f>
        <v>0</v>
      </c>
    </row>
    <row r="15" spans="1:6" ht="15">
      <c r="A15" s="101" t="s">
        <v>495</v>
      </c>
      <c r="B15" s="116" t="s">
        <v>96</v>
      </c>
      <c r="C15" s="158">
        <f>SUM(C12:C14)</f>
        <v>689.6</v>
      </c>
      <c r="F15" s="117">
        <f>SUM(F12:F14)</f>
        <v>1</v>
      </c>
    </row>
    <row r="16" spans="1:6" ht="15" outlineLevel="1">
      <c r="A16" s="101" t="s">
        <v>496</v>
      </c>
      <c r="B16" s="118" t="s">
        <v>497</v>
      </c>
      <c r="F16" s="115">
        <f aca="true" t="shared" si="0" ref="F16:F26">IF($C$15=0,"",IF(C16="[for completion]","",C16/$C$15))</f>
        <v>0</v>
      </c>
    </row>
    <row r="17" spans="1:6" ht="15" outlineLevel="1">
      <c r="A17" s="101" t="s">
        <v>498</v>
      </c>
      <c r="B17" s="118" t="s">
        <v>1149</v>
      </c>
      <c r="F17" s="115">
        <f t="shared" si="0"/>
        <v>0</v>
      </c>
    </row>
    <row r="18" spans="1:6" ht="15" outlineLevel="1">
      <c r="A18" s="101" t="s">
        <v>499</v>
      </c>
      <c r="B18" s="118" t="s">
        <v>98</v>
      </c>
      <c r="F18" s="115">
        <f t="shared" si="0"/>
        <v>0</v>
      </c>
    </row>
    <row r="19" spans="1:6" ht="15" outlineLevel="1">
      <c r="A19" s="101" t="s">
        <v>500</v>
      </c>
      <c r="B19" s="118" t="s">
        <v>98</v>
      </c>
      <c r="F19" s="115">
        <f t="shared" si="0"/>
        <v>0</v>
      </c>
    </row>
    <row r="20" spans="1:6" ht="15" outlineLevel="1">
      <c r="A20" s="101" t="s">
        <v>501</v>
      </c>
      <c r="B20" s="118" t="s">
        <v>98</v>
      </c>
      <c r="F20" s="115">
        <f t="shared" si="0"/>
        <v>0</v>
      </c>
    </row>
    <row r="21" spans="1:6" ht="15" outlineLevel="1">
      <c r="A21" s="101" t="s">
        <v>502</v>
      </c>
      <c r="B21" s="118" t="s">
        <v>98</v>
      </c>
      <c r="F21" s="115">
        <f t="shared" si="0"/>
        <v>0</v>
      </c>
    </row>
    <row r="22" spans="1:6" ht="15" outlineLevel="1">
      <c r="A22" s="101" t="s">
        <v>503</v>
      </c>
      <c r="B22" s="118" t="s">
        <v>98</v>
      </c>
      <c r="F22" s="115">
        <f t="shared" si="0"/>
        <v>0</v>
      </c>
    </row>
    <row r="23" spans="1:6" ht="15" outlineLevel="1">
      <c r="A23" s="101" t="s">
        <v>504</v>
      </c>
      <c r="B23" s="118" t="s">
        <v>98</v>
      </c>
      <c r="F23" s="115">
        <f t="shared" si="0"/>
        <v>0</v>
      </c>
    </row>
    <row r="24" spans="1:6" ht="15" outlineLevel="1">
      <c r="A24" s="101" t="s">
        <v>505</v>
      </c>
      <c r="B24" s="118" t="s">
        <v>98</v>
      </c>
      <c r="F24" s="115">
        <f t="shared" si="0"/>
        <v>0</v>
      </c>
    </row>
    <row r="25" spans="1:6" ht="15" outlineLevel="1">
      <c r="A25" s="101" t="s">
        <v>506</v>
      </c>
      <c r="B25" s="118" t="s">
        <v>98</v>
      </c>
      <c r="F25" s="115">
        <f t="shared" si="0"/>
        <v>0</v>
      </c>
    </row>
    <row r="26" spans="1:6" ht="15" outlineLevel="1">
      <c r="A26" s="101" t="s">
        <v>507</v>
      </c>
      <c r="B26" s="118" t="s">
        <v>98</v>
      </c>
      <c r="C26" s="97"/>
      <c r="D26" s="97"/>
      <c r="E26" s="97"/>
      <c r="F26" s="115">
        <f t="shared" si="0"/>
        <v>0</v>
      </c>
    </row>
    <row r="27" spans="1:7" ht="15" customHeight="1">
      <c r="A27" s="112"/>
      <c r="B27" s="113" t="s">
        <v>508</v>
      </c>
      <c r="C27" s="112" t="s">
        <v>509</v>
      </c>
      <c r="D27" s="112" t="s">
        <v>510</v>
      </c>
      <c r="E27" s="119"/>
      <c r="F27" s="112" t="s">
        <v>511</v>
      </c>
      <c r="G27" s="114"/>
    </row>
    <row r="28" spans="1:6" ht="15">
      <c r="A28" s="101" t="s">
        <v>512</v>
      </c>
      <c r="B28" s="101" t="s">
        <v>513</v>
      </c>
      <c r="C28" s="152">
        <v>19834</v>
      </c>
      <c r="D28" s="101">
        <v>0</v>
      </c>
      <c r="F28" s="152">
        <v>19834</v>
      </c>
    </row>
    <row r="29" spans="1:6" ht="15" outlineLevel="1">
      <c r="A29" s="101" t="s">
        <v>514</v>
      </c>
      <c r="B29" s="120" t="s">
        <v>1314</v>
      </c>
      <c r="C29" s="152">
        <v>17540</v>
      </c>
      <c r="D29" s="101">
        <v>0</v>
      </c>
      <c r="F29" s="152">
        <v>17540</v>
      </c>
    </row>
    <row r="30" spans="1:2" ht="15" outlineLevel="1">
      <c r="A30" s="101" t="s">
        <v>515</v>
      </c>
      <c r="B30" s="120"/>
    </row>
    <row r="31" spans="1:2" ht="15" outlineLevel="1">
      <c r="A31" s="101" t="s">
        <v>516</v>
      </c>
      <c r="B31" s="120"/>
    </row>
    <row r="32" spans="1:2" ht="15" outlineLevel="1">
      <c r="A32" s="101" t="s">
        <v>517</v>
      </c>
      <c r="B32" s="120"/>
    </row>
    <row r="33" spans="1:2" ht="15" outlineLevel="1">
      <c r="A33" s="101" t="s">
        <v>518</v>
      </c>
      <c r="B33" s="120"/>
    </row>
    <row r="34" spans="1:2" ht="15" outlineLevel="1">
      <c r="A34" s="101" t="s">
        <v>519</v>
      </c>
      <c r="B34" s="120"/>
    </row>
    <row r="35" spans="1:7" ht="15" customHeight="1">
      <c r="A35" s="112"/>
      <c r="B35" s="113" t="s">
        <v>520</v>
      </c>
      <c r="C35" s="112" t="s">
        <v>521</v>
      </c>
      <c r="D35" s="112" t="s">
        <v>522</v>
      </c>
      <c r="E35" s="119"/>
      <c r="F35" s="114" t="s">
        <v>489</v>
      </c>
      <c r="G35" s="114"/>
    </row>
    <row r="36" spans="1:6" ht="15">
      <c r="A36" s="101" t="s">
        <v>523</v>
      </c>
      <c r="B36" s="101" t="s">
        <v>524</v>
      </c>
      <c r="C36" s="157">
        <v>0.004385152033394532</v>
      </c>
      <c r="D36" s="136">
        <v>0</v>
      </c>
      <c r="E36" s="145"/>
      <c r="F36" s="157">
        <f>C36</f>
        <v>0.004385152033394532</v>
      </c>
    </row>
    <row r="37" spans="1:6" ht="15" outlineLevel="1">
      <c r="A37" s="101" t="s">
        <v>525</v>
      </c>
      <c r="C37" s="136"/>
      <c r="D37" s="136"/>
      <c r="F37" s="136"/>
    </row>
    <row r="38" spans="1:6" ht="15" outlineLevel="1">
      <c r="A38" s="101" t="s">
        <v>526</v>
      </c>
      <c r="C38" s="136"/>
      <c r="D38" s="136"/>
      <c r="F38" s="136"/>
    </row>
    <row r="39" spans="1:6" ht="15" outlineLevel="1">
      <c r="A39" s="101" t="s">
        <v>527</v>
      </c>
      <c r="C39" s="136"/>
      <c r="D39" s="136"/>
      <c r="F39" s="136"/>
    </row>
    <row r="40" spans="1:6" ht="15" outlineLevel="1">
      <c r="A40" s="101" t="s">
        <v>528</v>
      </c>
      <c r="C40" s="136"/>
      <c r="D40" s="136"/>
      <c r="F40" s="136"/>
    </row>
    <row r="41" spans="1:6" ht="15" outlineLevel="1">
      <c r="A41" s="101" t="s">
        <v>529</v>
      </c>
      <c r="C41" s="136"/>
      <c r="D41" s="136"/>
      <c r="F41" s="136"/>
    </row>
    <row r="42" spans="1:6" ht="15" outlineLevel="1">
      <c r="A42" s="101" t="s">
        <v>530</v>
      </c>
      <c r="C42" s="136"/>
      <c r="D42" s="136"/>
      <c r="F42" s="136"/>
    </row>
    <row r="43" spans="1:7" ht="15" customHeight="1">
      <c r="A43" s="112"/>
      <c r="B43" s="113" t="s">
        <v>531</v>
      </c>
      <c r="C43" s="112" t="s">
        <v>521</v>
      </c>
      <c r="D43" s="112" t="s">
        <v>522</v>
      </c>
      <c r="E43" s="119"/>
      <c r="F43" s="114" t="s">
        <v>489</v>
      </c>
      <c r="G43" s="114"/>
    </row>
    <row r="44" spans="1:7" ht="15">
      <c r="A44" s="101" t="s">
        <v>532</v>
      </c>
      <c r="B44" s="121" t="s">
        <v>533</v>
      </c>
      <c r="C44" s="135">
        <f>SUM(C45:C72)</f>
        <v>1</v>
      </c>
      <c r="D44" s="135">
        <f>SUM(D45:D72)</f>
        <v>0</v>
      </c>
      <c r="E44" s="136"/>
      <c r="F44" s="135">
        <f>SUM(F45:F72)</f>
        <v>1</v>
      </c>
      <c r="G44" s="101"/>
    </row>
    <row r="45" spans="1:7" ht="15">
      <c r="A45" s="101" t="s">
        <v>534</v>
      </c>
      <c r="B45" s="101" t="s">
        <v>535</v>
      </c>
      <c r="C45" s="136">
        <v>0</v>
      </c>
      <c r="D45" s="136">
        <v>0</v>
      </c>
      <c r="E45" s="136"/>
      <c r="F45" s="136">
        <v>0</v>
      </c>
      <c r="G45" s="101"/>
    </row>
    <row r="46" spans="1:7" ht="15">
      <c r="A46" s="101" t="s">
        <v>536</v>
      </c>
      <c r="B46" s="101" t="s">
        <v>537</v>
      </c>
      <c r="C46" s="136">
        <v>0</v>
      </c>
      <c r="D46" s="136">
        <v>0</v>
      </c>
      <c r="E46" s="136"/>
      <c r="F46" s="136">
        <v>0</v>
      </c>
      <c r="G46" s="101"/>
    </row>
    <row r="47" spans="1:7" ht="15">
      <c r="A47" s="101" t="s">
        <v>538</v>
      </c>
      <c r="B47" s="101" t="s">
        <v>539</v>
      </c>
      <c r="C47" s="136">
        <v>0</v>
      </c>
      <c r="D47" s="136">
        <v>0</v>
      </c>
      <c r="E47" s="136"/>
      <c r="F47" s="136">
        <v>0</v>
      </c>
      <c r="G47" s="101"/>
    </row>
    <row r="48" spans="1:7" ht="15">
      <c r="A48" s="101" t="s">
        <v>540</v>
      </c>
      <c r="B48" s="101" t="s">
        <v>541</v>
      </c>
      <c r="C48" s="136">
        <v>0</v>
      </c>
      <c r="D48" s="136">
        <v>0</v>
      </c>
      <c r="E48" s="136"/>
      <c r="F48" s="136">
        <v>0</v>
      </c>
      <c r="G48" s="101"/>
    </row>
    <row r="49" spans="1:7" ht="15">
      <c r="A49" s="101" t="s">
        <v>542</v>
      </c>
      <c r="B49" s="101" t="s">
        <v>543</v>
      </c>
      <c r="C49" s="136">
        <v>0</v>
      </c>
      <c r="D49" s="136">
        <v>0</v>
      </c>
      <c r="E49" s="136"/>
      <c r="F49" s="136">
        <v>0</v>
      </c>
      <c r="G49" s="101"/>
    </row>
    <row r="50" spans="1:7" ht="15">
      <c r="A50" s="101" t="s">
        <v>544</v>
      </c>
      <c r="B50" s="101" t="s">
        <v>545</v>
      </c>
      <c r="C50" s="136">
        <v>0</v>
      </c>
      <c r="D50" s="136">
        <v>0</v>
      </c>
      <c r="E50" s="136"/>
      <c r="F50" s="136">
        <v>0</v>
      </c>
      <c r="G50" s="101"/>
    </row>
    <row r="51" spans="1:7" ht="15">
      <c r="A51" s="101" t="s">
        <v>546</v>
      </c>
      <c r="B51" s="101" t="s">
        <v>547</v>
      </c>
      <c r="C51" s="136">
        <v>0</v>
      </c>
      <c r="D51" s="136">
        <v>0</v>
      </c>
      <c r="E51" s="136"/>
      <c r="F51" s="136">
        <v>0</v>
      </c>
      <c r="G51" s="101"/>
    </row>
    <row r="52" spans="1:7" ht="15">
      <c r="A52" s="101" t="s">
        <v>548</v>
      </c>
      <c r="B52" s="101" t="s">
        <v>549</v>
      </c>
      <c r="C52" s="136">
        <v>0</v>
      </c>
      <c r="D52" s="136">
        <v>0</v>
      </c>
      <c r="E52" s="136"/>
      <c r="F52" s="136">
        <v>0</v>
      </c>
      <c r="G52" s="101"/>
    </row>
    <row r="53" spans="1:7" ht="15">
      <c r="A53" s="101" t="s">
        <v>550</v>
      </c>
      <c r="B53" s="101" t="s">
        <v>551</v>
      </c>
      <c r="C53" s="136">
        <v>0</v>
      </c>
      <c r="D53" s="136">
        <v>0</v>
      </c>
      <c r="E53" s="136"/>
      <c r="F53" s="136">
        <v>0</v>
      </c>
      <c r="G53" s="101"/>
    </row>
    <row r="54" spans="1:7" ht="15">
      <c r="A54" s="101" t="s">
        <v>552</v>
      </c>
      <c r="B54" s="101" t="s">
        <v>553</v>
      </c>
      <c r="C54" s="136">
        <v>0</v>
      </c>
      <c r="D54" s="136">
        <v>0</v>
      </c>
      <c r="E54" s="136"/>
      <c r="F54" s="136">
        <v>0</v>
      </c>
      <c r="G54" s="101"/>
    </row>
    <row r="55" spans="1:7" ht="15">
      <c r="A55" s="101" t="s">
        <v>554</v>
      </c>
      <c r="B55" s="101" t="s">
        <v>555</v>
      </c>
      <c r="C55" s="136">
        <v>0</v>
      </c>
      <c r="D55" s="136">
        <v>0</v>
      </c>
      <c r="E55" s="136"/>
      <c r="F55" s="136">
        <v>0</v>
      </c>
      <c r="G55" s="101"/>
    </row>
    <row r="56" spans="1:7" ht="15">
      <c r="A56" s="101" t="s">
        <v>556</v>
      </c>
      <c r="B56" s="101" t="s">
        <v>557</v>
      </c>
      <c r="C56" s="136">
        <v>1</v>
      </c>
      <c r="D56" s="136">
        <v>0</v>
      </c>
      <c r="E56" s="136"/>
      <c r="F56" s="136">
        <v>1</v>
      </c>
      <c r="G56" s="101"/>
    </row>
    <row r="57" spans="1:7" ht="15">
      <c r="A57" s="101" t="s">
        <v>558</v>
      </c>
      <c r="B57" s="101" t="s">
        <v>559</v>
      </c>
      <c r="C57" s="136">
        <v>0</v>
      </c>
      <c r="D57" s="136">
        <v>0</v>
      </c>
      <c r="E57" s="136"/>
      <c r="F57" s="136">
        <v>0</v>
      </c>
      <c r="G57" s="101"/>
    </row>
    <row r="58" spans="1:7" ht="15">
      <c r="A58" s="101" t="s">
        <v>560</v>
      </c>
      <c r="B58" s="101" t="s">
        <v>561</v>
      </c>
      <c r="C58" s="136">
        <v>0</v>
      </c>
      <c r="D58" s="136">
        <v>0</v>
      </c>
      <c r="E58" s="136"/>
      <c r="F58" s="136">
        <v>0</v>
      </c>
      <c r="G58" s="101"/>
    </row>
    <row r="59" spans="1:7" ht="15">
      <c r="A59" s="101" t="s">
        <v>562</v>
      </c>
      <c r="B59" s="101" t="s">
        <v>563</v>
      </c>
      <c r="C59" s="136">
        <v>0</v>
      </c>
      <c r="D59" s="136">
        <v>0</v>
      </c>
      <c r="E59" s="136"/>
      <c r="F59" s="136">
        <v>0</v>
      </c>
      <c r="G59" s="101"/>
    </row>
    <row r="60" spans="1:7" ht="15">
      <c r="A60" s="101" t="s">
        <v>564</v>
      </c>
      <c r="B60" s="101" t="s">
        <v>3</v>
      </c>
      <c r="C60" s="136">
        <v>0</v>
      </c>
      <c r="D60" s="136">
        <v>0</v>
      </c>
      <c r="E60" s="136"/>
      <c r="F60" s="136">
        <v>0</v>
      </c>
      <c r="G60" s="101"/>
    </row>
    <row r="61" spans="1:7" ht="15">
      <c r="A61" s="101" t="s">
        <v>565</v>
      </c>
      <c r="B61" s="101" t="s">
        <v>566</v>
      </c>
      <c r="C61" s="136">
        <v>0</v>
      </c>
      <c r="D61" s="136">
        <v>0</v>
      </c>
      <c r="E61" s="136"/>
      <c r="F61" s="136">
        <v>0</v>
      </c>
      <c r="G61" s="101"/>
    </row>
    <row r="62" spans="1:7" ht="15">
      <c r="A62" s="101" t="s">
        <v>567</v>
      </c>
      <c r="B62" s="101" t="s">
        <v>568</v>
      </c>
      <c r="C62" s="136">
        <v>0</v>
      </c>
      <c r="D62" s="136">
        <v>0</v>
      </c>
      <c r="E62" s="136"/>
      <c r="F62" s="136">
        <v>0</v>
      </c>
      <c r="G62" s="101"/>
    </row>
    <row r="63" spans="1:7" ht="15">
      <c r="A63" s="101" t="s">
        <v>569</v>
      </c>
      <c r="B63" s="101" t="s">
        <v>570</v>
      </c>
      <c r="C63" s="136">
        <v>0</v>
      </c>
      <c r="D63" s="136">
        <v>0</v>
      </c>
      <c r="E63" s="136"/>
      <c r="F63" s="136">
        <v>0</v>
      </c>
      <c r="G63" s="101"/>
    </row>
    <row r="64" spans="1:7" ht="15">
      <c r="A64" s="101" t="s">
        <v>571</v>
      </c>
      <c r="B64" s="101" t="s">
        <v>572</v>
      </c>
      <c r="C64" s="136">
        <v>0</v>
      </c>
      <c r="D64" s="136">
        <v>0</v>
      </c>
      <c r="E64" s="136"/>
      <c r="F64" s="136">
        <v>0</v>
      </c>
      <c r="G64" s="101"/>
    </row>
    <row r="65" spans="1:7" ht="15">
      <c r="A65" s="101" t="s">
        <v>573</v>
      </c>
      <c r="B65" s="101" t="s">
        <v>574</v>
      </c>
      <c r="C65" s="136">
        <v>0</v>
      </c>
      <c r="D65" s="136">
        <v>0</v>
      </c>
      <c r="E65" s="136"/>
      <c r="F65" s="136">
        <v>0</v>
      </c>
      <c r="G65" s="101"/>
    </row>
    <row r="66" spans="1:7" ht="15">
      <c r="A66" s="101" t="s">
        <v>575</v>
      </c>
      <c r="B66" s="101" t="s">
        <v>576</v>
      </c>
      <c r="C66" s="136">
        <v>0</v>
      </c>
      <c r="D66" s="136">
        <v>0</v>
      </c>
      <c r="E66" s="136"/>
      <c r="F66" s="136">
        <v>0</v>
      </c>
      <c r="G66" s="101"/>
    </row>
    <row r="67" spans="1:7" ht="15">
      <c r="A67" s="101" t="s">
        <v>577</v>
      </c>
      <c r="B67" s="101" t="s">
        <v>578</v>
      </c>
      <c r="C67" s="136">
        <v>0</v>
      </c>
      <c r="D67" s="136">
        <v>0</v>
      </c>
      <c r="E67" s="136"/>
      <c r="F67" s="136">
        <v>0</v>
      </c>
      <c r="G67" s="101"/>
    </row>
    <row r="68" spans="1:7" ht="15">
      <c r="A68" s="101" t="s">
        <v>579</v>
      </c>
      <c r="B68" s="101" t="s">
        <v>580</v>
      </c>
      <c r="C68" s="136">
        <v>0</v>
      </c>
      <c r="D68" s="136">
        <v>0</v>
      </c>
      <c r="E68" s="136"/>
      <c r="F68" s="136">
        <v>0</v>
      </c>
      <c r="G68" s="101"/>
    </row>
    <row r="69" spans="1:7" ht="15">
      <c r="A69" s="101" t="s">
        <v>581</v>
      </c>
      <c r="B69" s="101" t="s">
        <v>582</v>
      </c>
      <c r="C69" s="136">
        <v>0</v>
      </c>
      <c r="D69" s="136">
        <v>0</v>
      </c>
      <c r="E69" s="136"/>
      <c r="F69" s="136">
        <v>0</v>
      </c>
      <c r="G69" s="101"/>
    </row>
    <row r="70" spans="1:7" ht="15">
      <c r="A70" s="101" t="s">
        <v>583</v>
      </c>
      <c r="B70" s="101" t="s">
        <v>584</v>
      </c>
      <c r="C70" s="136">
        <v>0</v>
      </c>
      <c r="D70" s="136">
        <v>0</v>
      </c>
      <c r="E70" s="136"/>
      <c r="F70" s="136">
        <v>0</v>
      </c>
      <c r="G70" s="101"/>
    </row>
    <row r="71" spans="1:7" ht="15">
      <c r="A71" s="101" t="s">
        <v>585</v>
      </c>
      <c r="B71" s="101" t="s">
        <v>6</v>
      </c>
      <c r="C71" s="136">
        <v>0</v>
      </c>
      <c r="D71" s="136">
        <v>0</v>
      </c>
      <c r="E71" s="136"/>
      <c r="F71" s="136">
        <v>0</v>
      </c>
      <c r="G71" s="101"/>
    </row>
    <row r="72" spans="1:7" ht="15">
      <c r="A72" s="101" t="s">
        <v>586</v>
      </c>
      <c r="B72" s="101" t="s">
        <v>587</v>
      </c>
      <c r="C72" s="136">
        <v>0</v>
      </c>
      <c r="D72" s="136">
        <v>0</v>
      </c>
      <c r="E72" s="136"/>
      <c r="F72" s="136">
        <v>0</v>
      </c>
      <c r="G72" s="101"/>
    </row>
    <row r="73" spans="1:7" ht="15">
      <c r="A73" s="101" t="s">
        <v>588</v>
      </c>
      <c r="B73" s="121" t="s">
        <v>276</v>
      </c>
      <c r="C73" s="135">
        <f>SUM(C74:C76)</f>
        <v>0</v>
      </c>
      <c r="D73" s="135">
        <f>SUM(D74:D76)</f>
        <v>0</v>
      </c>
      <c r="E73" s="136"/>
      <c r="F73" s="135">
        <f>SUM(F74:F76)</f>
        <v>0</v>
      </c>
      <c r="G73" s="101"/>
    </row>
    <row r="74" spans="1:7" ht="15">
      <c r="A74" s="101" t="s">
        <v>589</v>
      </c>
      <c r="B74" s="101" t="s">
        <v>590</v>
      </c>
      <c r="C74" s="136">
        <v>0</v>
      </c>
      <c r="D74" s="136">
        <v>0</v>
      </c>
      <c r="E74" s="136"/>
      <c r="F74" s="136">
        <v>0</v>
      </c>
      <c r="G74" s="101"/>
    </row>
    <row r="75" spans="1:7" ht="15">
      <c r="A75" s="101" t="s">
        <v>591</v>
      </c>
      <c r="B75" s="101" t="s">
        <v>592</v>
      </c>
      <c r="C75" s="136">
        <v>0</v>
      </c>
      <c r="D75" s="136">
        <v>0</v>
      </c>
      <c r="E75" s="136"/>
      <c r="F75" s="136">
        <v>0</v>
      </c>
      <c r="G75" s="101"/>
    </row>
    <row r="76" spans="1:7" ht="15">
      <c r="A76" s="101" t="s">
        <v>1296</v>
      </c>
      <c r="B76" s="101" t="s">
        <v>2</v>
      </c>
      <c r="C76" s="136">
        <v>0</v>
      </c>
      <c r="D76" s="136">
        <v>0</v>
      </c>
      <c r="E76" s="136"/>
      <c r="F76" s="136">
        <v>0</v>
      </c>
      <c r="G76" s="101"/>
    </row>
    <row r="77" spans="1:7" ht="15">
      <c r="A77" s="101" t="s">
        <v>593</v>
      </c>
      <c r="B77" s="121" t="s">
        <v>94</v>
      </c>
      <c r="C77" s="135">
        <f>SUM(C78:C87)</f>
        <v>0</v>
      </c>
      <c r="D77" s="135">
        <f>SUM(D78:D87)</f>
        <v>0</v>
      </c>
      <c r="E77" s="136"/>
      <c r="F77" s="135">
        <f>SUM(F78:F87)</f>
        <v>0</v>
      </c>
      <c r="G77" s="101"/>
    </row>
    <row r="78" spans="1:7" ht="15">
      <c r="A78" s="101" t="s">
        <v>594</v>
      </c>
      <c r="B78" s="122" t="s">
        <v>278</v>
      </c>
      <c r="C78" s="136">
        <v>0</v>
      </c>
      <c r="D78" s="136">
        <v>0</v>
      </c>
      <c r="E78" s="136"/>
      <c r="F78" s="136">
        <v>0</v>
      </c>
      <c r="G78" s="101"/>
    </row>
    <row r="79" spans="1:7" ht="15">
      <c r="A79" s="101" t="s">
        <v>595</v>
      </c>
      <c r="B79" s="122" t="s">
        <v>280</v>
      </c>
      <c r="C79" s="136">
        <v>0</v>
      </c>
      <c r="D79" s="136">
        <v>0</v>
      </c>
      <c r="E79" s="136"/>
      <c r="F79" s="136">
        <v>0</v>
      </c>
      <c r="G79" s="101"/>
    </row>
    <row r="80" spans="1:7" ht="15">
      <c r="A80" s="101" t="s">
        <v>596</v>
      </c>
      <c r="B80" s="122" t="s">
        <v>282</v>
      </c>
      <c r="C80" s="136">
        <v>0</v>
      </c>
      <c r="D80" s="136">
        <v>0</v>
      </c>
      <c r="E80" s="136"/>
      <c r="F80" s="136">
        <v>0</v>
      </c>
      <c r="G80" s="101"/>
    </row>
    <row r="81" spans="1:7" ht="15">
      <c r="A81" s="101" t="s">
        <v>597</v>
      </c>
      <c r="B81" s="122" t="s">
        <v>12</v>
      </c>
      <c r="C81" s="136">
        <v>0</v>
      </c>
      <c r="D81" s="136">
        <v>0</v>
      </c>
      <c r="E81" s="136"/>
      <c r="F81" s="136">
        <v>0</v>
      </c>
      <c r="G81" s="101"/>
    </row>
    <row r="82" spans="1:7" ht="15">
      <c r="A82" s="101" t="s">
        <v>598</v>
      </c>
      <c r="B82" s="122" t="s">
        <v>285</v>
      </c>
      <c r="C82" s="136">
        <v>0</v>
      </c>
      <c r="D82" s="136">
        <v>0</v>
      </c>
      <c r="E82" s="136"/>
      <c r="F82" s="136">
        <v>0</v>
      </c>
      <c r="G82" s="101"/>
    </row>
    <row r="83" spans="1:7" ht="15">
      <c r="A83" s="101" t="s">
        <v>599</v>
      </c>
      <c r="B83" s="122" t="s">
        <v>287</v>
      </c>
      <c r="C83" s="136">
        <v>0</v>
      </c>
      <c r="D83" s="136">
        <v>0</v>
      </c>
      <c r="E83" s="136"/>
      <c r="F83" s="136">
        <v>0</v>
      </c>
      <c r="G83" s="101"/>
    </row>
    <row r="84" spans="1:7" ht="15">
      <c r="A84" s="101" t="s">
        <v>600</v>
      </c>
      <c r="B84" s="122" t="s">
        <v>289</v>
      </c>
      <c r="C84" s="136">
        <v>0</v>
      </c>
      <c r="D84" s="136">
        <v>0</v>
      </c>
      <c r="E84" s="136"/>
      <c r="F84" s="136">
        <v>0</v>
      </c>
      <c r="G84" s="101"/>
    </row>
    <row r="85" spans="1:7" ht="15">
      <c r="A85" s="101" t="s">
        <v>601</v>
      </c>
      <c r="B85" s="122" t="s">
        <v>291</v>
      </c>
      <c r="C85" s="136">
        <v>0</v>
      </c>
      <c r="D85" s="136">
        <v>0</v>
      </c>
      <c r="E85" s="136"/>
      <c r="F85" s="136">
        <v>0</v>
      </c>
      <c r="G85" s="101"/>
    </row>
    <row r="86" spans="1:7" ht="15">
      <c r="A86" s="101" t="s">
        <v>602</v>
      </c>
      <c r="B86" s="122" t="s">
        <v>293</v>
      </c>
      <c r="C86" s="136">
        <v>0</v>
      </c>
      <c r="D86" s="136">
        <v>0</v>
      </c>
      <c r="E86" s="136"/>
      <c r="F86" s="136">
        <v>0</v>
      </c>
      <c r="G86" s="101"/>
    </row>
    <row r="87" spans="1:7" ht="15">
      <c r="A87" s="101" t="s">
        <v>603</v>
      </c>
      <c r="B87" s="122" t="s">
        <v>94</v>
      </c>
      <c r="C87" s="136">
        <v>0</v>
      </c>
      <c r="D87" s="136">
        <v>0</v>
      </c>
      <c r="E87" s="136"/>
      <c r="F87" s="136">
        <v>0</v>
      </c>
      <c r="G87" s="101"/>
    </row>
    <row r="88" spans="1:7" ht="15" outlineLevel="1">
      <c r="A88" s="101" t="s">
        <v>604</v>
      </c>
      <c r="B88" s="118" t="s">
        <v>98</v>
      </c>
      <c r="C88" s="136"/>
      <c r="D88" s="136"/>
      <c r="E88" s="136"/>
      <c r="F88" s="136"/>
      <c r="G88" s="101"/>
    </row>
    <row r="89" spans="1:7" ht="15" outlineLevel="1">
      <c r="A89" s="101" t="s">
        <v>605</v>
      </c>
      <c r="B89" s="118" t="s">
        <v>98</v>
      </c>
      <c r="C89" s="136"/>
      <c r="D89" s="136"/>
      <c r="E89" s="136"/>
      <c r="F89" s="136"/>
      <c r="G89" s="101"/>
    </row>
    <row r="90" spans="1:7" ht="15" outlineLevel="1">
      <c r="A90" s="101" t="s">
        <v>606</v>
      </c>
      <c r="B90" s="118" t="s">
        <v>98</v>
      </c>
      <c r="C90" s="136"/>
      <c r="D90" s="136"/>
      <c r="E90" s="136"/>
      <c r="F90" s="136"/>
      <c r="G90" s="101"/>
    </row>
    <row r="91" spans="1:7" ht="15" outlineLevel="1">
      <c r="A91" s="101" t="s">
        <v>607</v>
      </c>
      <c r="B91" s="118" t="s">
        <v>98</v>
      </c>
      <c r="C91" s="136"/>
      <c r="D91" s="136"/>
      <c r="E91" s="136"/>
      <c r="F91" s="136"/>
      <c r="G91" s="101"/>
    </row>
    <row r="92" spans="1:7" ht="15" outlineLevel="1">
      <c r="A92" s="101" t="s">
        <v>608</v>
      </c>
      <c r="B92" s="118" t="s">
        <v>98</v>
      </c>
      <c r="C92" s="136"/>
      <c r="D92" s="136"/>
      <c r="E92" s="136"/>
      <c r="F92" s="136"/>
      <c r="G92" s="101"/>
    </row>
    <row r="93" spans="1:7" ht="15" outlineLevel="1">
      <c r="A93" s="101" t="s">
        <v>609</v>
      </c>
      <c r="B93" s="118" t="s">
        <v>98</v>
      </c>
      <c r="C93" s="136"/>
      <c r="D93" s="136"/>
      <c r="E93" s="136"/>
      <c r="F93" s="136"/>
      <c r="G93" s="101"/>
    </row>
    <row r="94" spans="1:7" ht="15" outlineLevel="1">
      <c r="A94" s="101" t="s">
        <v>610</v>
      </c>
      <c r="B94" s="118" t="s">
        <v>98</v>
      </c>
      <c r="C94" s="136"/>
      <c r="D94" s="136"/>
      <c r="E94" s="136"/>
      <c r="F94" s="136"/>
      <c r="G94" s="101"/>
    </row>
    <row r="95" spans="1:7" ht="15" outlineLevel="1">
      <c r="A95" s="101" t="s">
        <v>611</v>
      </c>
      <c r="B95" s="118" t="s">
        <v>98</v>
      </c>
      <c r="C95" s="136"/>
      <c r="D95" s="136"/>
      <c r="E95" s="136"/>
      <c r="F95" s="136"/>
      <c r="G95" s="101"/>
    </row>
    <row r="96" spans="1:7" ht="15" outlineLevel="1">
      <c r="A96" s="101" t="s">
        <v>612</v>
      </c>
      <c r="B96" s="118" t="s">
        <v>98</v>
      </c>
      <c r="C96" s="136"/>
      <c r="D96" s="136"/>
      <c r="E96" s="136"/>
      <c r="F96" s="136"/>
      <c r="G96" s="101"/>
    </row>
    <row r="97" spans="1:7" ht="15" outlineLevel="1">
      <c r="A97" s="101" t="s">
        <v>613</v>
      </c>
      <c r="B97" s="118" t="s">
        <v>98</v>
      </c>
      <c r="C97" s="136"/>
      <c r="D97" s="136"/>
      <c r="E97" s="136"/>
      <c r="F97" s="136"/>
      <c r="G97" s="101"/>
    </row>
    <row r="98" spans="1:7" ht="15" customHeight="1">
      <c r="A98" s="112"/>
      <c r="B98" s="113" t="s">
        <v>614</v>
      </c>
      <c r="C98" s="112" t="s">
        <v>521</v>
      </c>
      <c r="D98" s="112" t="s">
        <v>522</v>
      </c>
      <c r="E98" s="119"/>
      <c r="F98" s="114" t="s">
        <v>489</v>
      </c>
      <c r="G98" s="114"/>
    </row>
    <row r="99" spans="1:7" ht="15">
      <c r="A99" s="101" t="s">
        <v>615</v>
      </c>
      <c r="B99" s="122" t="s">
        <v>1301</v>
      </c>
      <c r="C99" s="153">
        <v>0.06952707472017747</v>
      </c>
      <c r="D99" s="136"/>
      <c r="E99" s="136"/>
      <c r="F99" s="136">
        <f aca="true" t="shared" si="1" ref="F99:F110">C99</f>
        <v>0.06952707472017747</v>
      </c>
      <c r="G99" s="101"/>
    </row>
    <row r="100" spans="1:7" ht="15">
      <c r="A100" s="101" t="s">
        <v>617</v>
      </c>
      <c r="B100" s="122" t="s">
        <v>1302</v>
      </c>
      <c r="C100" s="153">
        <v>0.4172632852677221</v>
      </c>
      <c r="D100" s="136"/>
      <c r="E100" s="136"/>
      <c r="F100" s="136">
        <f t="shared" si="1"/>
        <v>0.4172632852677221</v>
      </c>
      <c r="G100" s="101"/>
    </row>
    <row r="101" spans="1:7" ht="15">
      <c r="A101" s="101" t="s">
        <v>618</v>
      </c>
      <c r="B101" s="122" t="s">
        <v>1303</v>
      </c>
      <c r="C101" s="153">
        <v>0.044418675002520926</v>
      </c>
      <c r="D101" s="136"/>
      <c r="E101" s="136"/>
      <c r="F101" s="136">
        <f t="shared" si="1"/>
        <v>0.044418675002520926</v>
      </c>
      <c r="G101" s="101"/>
    </row>
    <row r="102" spans="1:7" ht="15">
      <c r="A102" s="101" t="s">
        <v>619</v>
      </c>
      <c r="B102" s="122" t="s">
        <v>1304</v>
      </c>
      <c r="C102" s="153">
        <v>0.042855702329333466</v>
      </c>
      <c r="D102" s="136"/>
      <c r="E102" s="136"/>
      <c r="F102" s="136">
        <f t="shared" si="1"/>
        <v>0.042855702329333466</v>
      </c>
      <c r="G102" s="101"/>
    </row>
    <row r="103" spans="1:7" ht="15">
      <c r="A103" s="101" t="s">
        <v>620</v>
      </c>
      <c r="B103" s="122" t="s">
        <v>1305</v>
      </c>
      <c r="C103" s="153">
        <v>0.02132701421800948</v>
      </c>
      <c r="D103" s="136"/>
      <c r="E103" s="136"/>
      <c r="F103" s="136">
        <f t="shared" si="1"/>
        <v>0.02132701421800948</v>
      </c>
      <c r="G103" s="101"/>
    </row>
    <row r="104" spans="1:7" ht="15">
      <c r="A104" s="101" t="s">
        <v>621</v>
      </c>
      <c r="B104" s="122" t="s">
        <v>1306</v>
      </c>
      <c r="C104" s="153">
        <v>0.02167994353130987</v>
      </c>
      <c r="D104" s="136"/>
      <c r="E104" s="136"/>
      <c r="F104" s="136">
        <f t="shared" si="1"/>
        <v>0.02167994353130987</v>
      </c>
      <c r="G104" s="101"/>
    </row>
    <row r="105" spans="1:7" ht="15">
      <c r="A105" s="101" t="s">
        <v>622</v>
      </c>
      <c r="B105" s="122" t="s">
        <v>1307</v>
      </c>
      <c r="C105" s="153">
        <v>0.10446707673691641</v>
      </c>
      <c r="D105" s="136"/>
      <c r="E105" s="136"/>
      <c r="F105" s="136">
        <f t="shared" si="1"/>
        <v>0.10446707673691641</v>
      </c>
      <c r="G105" s="101"/>
    </row>
    <row r="106" spans="1:7" ht="15">
      <c r="A106" s="101" t="s">
        <v>623</v>
      </c>
      <c r="B106" s="122" t="s">
        <v>1308</v>
      </c>
      <c r="C106" s="153">
        <v>0.08823232832509832</v>
      </c>
      <c r="D106" s="136"/>
      <c r="E106" s="136"/>
      <c r="F106" s="136">
        <f t="shared" si="1"/>
        <v>0.08823232832509832</v>
      </c>
      <c r="G106" s="101"/>
    </row>
    <row r="107" spans="1:7" ht="15">
      <c r="A107" s="101" t="s">
        <v>624</v>
      </c>
      <c r="B107" s="122" t="s">
        <v>1309</v>
      </c>
      <c r="C107" s="153">
        <v>0.09876978925078149</v>
      </c>
      <c r="D107" s="136"/>
      <c r="E107" s="136"/>
      <c r="F107" s="136">
        <f t="shared" si="1"/>
        <v>0.09876978925078149</v>
      </c>
      <c r="G107" s="101"/>
    </row>
    <row r="108" spans="1:7" ht="15">
      <c r="A108" s="101" t="s">
        <v>625</v>
      </c>
      <c r="B108" s="122" t="s">
        <v>1310</v>
      </c>
      <c r="C108" s="153">
        <v>0.06433397196732883</v>
      </c>
      <c r="D108" s="136"/>
      <c r="E108" s="136"/>
      <c r="F108" s="136">
        <f t="shared" si="1"/>
        <v>0.06433397196732883</v>
      </c>
      <c r="G108" s="101"/>
    </row>
    <row r="109" spans="1:7" ht="15">
      <c r="A109" s="101" t="s">
        <v>626</v>
      </c>
      <c r="B109" s="122" t="s">
        <v>1311</v>
      </c>
      <c r="C109" s="153">
        <v>0.027125138650801652</v>
      </c>
      <c r="D109" s="136"/>
      <c r="E109" s="136"/>
      <c r="F109" s="136">
        <f t="shared" si="1"/>
        <v>0.027125138650801652</v>
      </c>
      <c r="G109" s="101"/>
    </row>
    <row r="110" spans="1:7" ht="15">
      <c r="A110" s="101" t="s">
        <v>627</v>
      </c>
      <c r="B110" s="122" t="s">
        <v>1312</v>
      </c>
      <c r="C110" s="153">
        <v>0</v>
      </c>
      <c r="D110" s="136"/>
      <c r="E110" s="136"/>
      <c r="F110" s="136">
        <f t="shared" si="1"/>
        <v>0</v>
      </c>
      <c r="G110" s="101"/>
    </row>
    <row r="111" spans="1:7" ht="15">
      <c r="A111" s="101" t="s">
        <v>628</v>
      </c>
      <c r="B111" s="122"/>
      <c r="C111" s="136"/>
      <c r="D111" s="136"/>
      <c r="E111" s="136"/>
      <c r="F111" s="136"/>
      <c r="G111" s="101"/>
    </row>
    <row r="112" spans="1:7" ht="15">
      <c r="A112" s="101" t="s">
        <v>629</v>
      </c>
      <c r="B112" s="122"/>
      <c r="C112" s="136"/>
      <c r="D112" s="136"/>
      <c r="E112" s="136"/>
      <c r="F112" s="136"/>
      <c r="G112" s="101"/>
    </row>
    <row r="113" spans="1:7" ht="15">
      <c r="A113" s="101" t="s">
        <v>630</v>
      </c>
      <c r="B113" s="122"/>
      <c r="C113" s="136"/>
      <c r="D113" s="136"/>
      <c r="E113" s="136"/>
      <c r="F113" s="136"/>
      <c r="G113" s="101"/>
    </row>
    <row r="114" spans="1:7" ht="15">
      <c r="A114" s="101" t="s">
        <v>631</v>
      </c>
      <c r="B114" s="122"/>
      <c r="C114" s="136"/>
      <c r="D114" s="136"/>
      <c r="E114" s="136"/>
      <c r="F114" s="136"/>
      <c r="G114" s="101"/>
    </row>
    <row r="115" spans="1:7" ht="15">
      <c r="A115" s="101" t="s">
        <v>632</v>
      </c>
      <c r="B115" s="122"/>
      <c r="C115" s="136"/>
      <c r="D115" s="136"/>
      <c r="E115" s="136"/>
      <c r="F115" s="136"/>
      <c r="G115" s="101"/>
    </row>
    <row r="116" spans="1:7" ht="15">
      <c r="A116" s="101" t="s">
        <v>633</v>
      </c>
      <c r="B116" s="122"/>
      <c r="C116" s="136"/>
      <c r="D116" s="136"/>
      <c r="E116" s="136"/>
      <c r="F116" s="136"/>
      <c r="G116" s="101"/>
    </row>
    <row r="117" spans="1:7" ht="15">
      <c r="A117" s="101" t="s">
        <v>634</v>
      </c>
      <c r="B117" s="122"/>
      <c r="C117" s="136"/>
      <c r="D117" s="136"/>
      <c r="E117" s="136"/>
      <c r="F117" s="136"/>
      <c r="G117" s="101"/>
    </row>
    <row r="118" spans="1:7" ht="15">
      <c r="A118" s="101" t="s">
        <v>635</v>
      </c>
      <c r="B118" s="122"/>
      <c r="C118" s="136"/>
      <c r="D118" s="136"/>
      <c r="E118" s="136"/>
      <c r="F118" s="136"/>
      <c r="G118" s="101"/>
    </row>
    <row r="119" spans="1:7" ht="15">
      <c r="A119" s="101" t="s">
        <v>636</v>
      </c>
      <c r="B119" s="122"/>
      <c r="C119" s="136"/>
      <c r="D119" s="136"/>
      <c r="E119" s="136"/>
      <c r="F119" s="136"/>
      <c r="G119" s="101"/>
    </row>
    <row r="120" spans="1:7" ht="15">
      <c r="A120" s="101" t="s">
        <v>637</v>
      </c>
      <c r="B120" s="122"/>
      <c r="C120" s="136"/>
      <c r="D120" s="136"/>
      <c r="E120" s="136"/>
      <c r="F120" s="136"/>
      <c r="G120" s="101"/>
    </row>
    <row r="121" spans="1:7" ht="15">
      <c r="A121" s="101" t="s">
        <v>638</v>
      </c>
      <c r="B121" s="122"/>
      <c r="C121" s="136"/>
      <c r="D121" s="136"/>
      <c r="E121" s="136"/>
      <c r="F121" s="136"/>
      <c r="G121" s="101"/>
    </row>
    <row r="122" spans="1:7" ht="15">
      <c r="A122" s="101" t="s">
        <v>639</v>
      </c>
      <c r="B122" s="122"/>
      <c r="C122" s="136"/>
      <c r="D122" s="136"/>
      <c r="E122" s="136"/>
      <c r="F122" s="136"/>
      <c r="G122" s="101"/>
    </row>
    <row r="123" spans="1:7" ht="15">
      <c r="A123" s="101" t="s">
        <v>640</v>
      </c>
      <c r="B123" s="122"/>
      <c r="C123" s="136"/>
      <c r="D123" s="136"/>
      <c r="E123" s="136"/>
      <c r="F123" s="136"/>
      <c r="G123" s="101"/>
    </row>
    <row r="124" spans="1:7" ht="15">
      <c r="A124" s="101" t="s">
        <v>641</v>
      </c>
      <c r="B124" s="122"/>
      <c r="C124" s="136"/>
      <c r="D124" s="136"/>
      <c r="E124" s="136"/>
      <c r="F124" s="136"/>
      <c r="G124" s="101"/>
    </row>
    <row r="125" spans="1:7" ht="15">
      <c r="A125" s="101" t="s">
        <v>642</v>
      </c>
      <c r="B125" s="122"/>
      <c r="C125" s="136"/>
      <c r="D125" s="136"/>
      <c r="E125" s="136"/>
      <c r="F125" s="136"/>
      <c r="G125" s="101"/>
    </row>
    <row r="126" spans="1:7" ht="15">
      <c r="A126" s="101" t="s">
        <v>643</v>
      </c>
      <c r="B126" s="122"/>
      <c r="C126" s="136"/>
      <c r="D126" s="136"/>
      <c r="E126" s="136"/>
      <c r="F126" s="136"/>
      <c r="G126" s="101"/>
    </row>
    <row r="127" spans="1:7" ht="15">
      <c r="A127" s="101" t="s">
        <v>644</v>
      </c>
      <c r="B127" s="122"/>
      <c r="C127" s="136"/>
      <c r="D127" s="136"/>
      <c r="E127" s="136"/>
      <c r="F127" s="136"/>
      <c r="G127" s="101"/>
    </row>
    <row r="128" spans="1:7" ht="15">
      <c r="A128" s="101" t="s">
        <v>645</v>
      </c>
      <c r="B128" s="122"/>
      <c r="C128" s="136"/>
      <c r="D128" s="136"/>
      <c r="E128" s="136"/>
      <c r="F128" s="136"/>
      <c r="G128" s="101"/>
    </row>
    <row r="129" spans="1:7" ht="15">
      <c r="A129" s="101" t="s">
        <v>646</v>
      </c>
      <c r="B129" s="122"/>
      <c r="C129" s="136"/>
      <c r="D129" s="136"/>
      <c r="E129" s="136"/>
      <c r="F129" s="136"/>
      <c r="G129" s="101"/>
    </row>
    <row r="130" spans="1:7" ht="15">
      <c r="A130" s="101" t="s">
        <v>1269</v>
      </c>
      <c r="B130" s="122"/>
      <c r="C130" s="136"/>
      <c r="D130" s="136"/>
      <c r="E130" s="136"/>
      <c r="F130" s="136"/>
      <c r="G130" s="101"/>
    </row>
    <row r="131" spans="1:7" ht="15">
      <c r="A131" s="101" t="s">
        <v>1270</v>
      </c>
      <c r="B131" s="122"/>
      <c r="C131" s="136"/>
      <c r="D131" s="136"/>
      <c r="E131" s="136"/>
      <c r="F131" s="136"/>
      <c r="G131" s="101"/>
    </row>
    <row r="132" spans="1:7" ht="15">
      <c r="A132" s="101" t="s">
        <v>1271</v>
      </c>
      <c r="B132" s="122"/>
      <c r="C132" s="136"/>
      <c r="D132" s="136"/>
      <c r="E132" s="136"/>
      <c r="F132" s="136"/>
      <c r="G132" s="101"/>
    </row>
    <row r="133" spans="1:7" ht="15">
      <c r="A133" s="101" t="s">
        <v>1272</v>
      </c>
      <c r="B133" s="122"/>
      <c r="C133" s="136"/>
      <c r="D133" s="136"/>
      <c r="E133" s="136"/>
      <c r="F133" s="136"/>
      <c r="G133" s="101"/>
    </row>
    <row r="134" spans="1:7" ht="15">
      <c r="A134" s="101" t="s">
        <v>1273</v>
      </c>
      <c r="B134" s="122"/>
      <c r="C134" s="136"/>
      <c r="D134" s="136"/>
      <c r="E134" s="136"/>
      <c r="F134" s="136"/>
      <c r="G134" s="101"/>
    </row>
    <row r="135" spans="1:7" ht="15">
      <c r="A135" s="101" t="s">
        <v>1274</v>
      </c>
      <c r="B135" s="122"/>
      <c r="C135" s="136"/>
      <c r="D135" s="136"/>
      <c r="E135" s="136"/>
      <c r="F135" s="136"/>
      <c r="G135" s="101"/>
    </row>
    <row r="136" spans="1:7" ht="15">
      <c r="A136" s="101" t="s">
        <v>1275</v>
      </c>
      <c r="B136" s="122"/>
      <c r="C136" s="136"/>
      <c r="D136" s="136"/>
      <c r="E136" s="136"/>
      <c r="F136" s="136"/>
      <c r="G136" s="101"/>
    </row>
    <row r="137" spans="1:7" ht="15">
      <c r="A137" s="101" t="s">
        <v>1276</v>
      </c>
      <c r="B137" s="122"/>
      <c r="C137" s="136"/>
      <c r="D137" s="136"/>
      <c r="E137" s="136"/>
      <c r="F137" s="136"/>
      <c r="G137" s="101"/>
    </row>
    <row r="138" spans="1:7" ht="15">
      <c r="A138" s="101" t="s">
        <v>1277</v>
      </c>
      <c r="B138" s="122"/>
      <c r="C138" s="136"/>
      <c r="D138" s="136"/>
      <c r="E138" s="136"/>
      <c r="F138" s="136"/>
      <c r="G138" s="101"/>
    </row>
    <row r="139" spans="1:7" ht="15">
      <c r="A139" s="101" t="s">
        <v>1278</v>
      </c>
      <c r="B139" s="122"/>
      <c r="C139" s="136"/>
      <c r="D139" s="136"/>
      <c r="E139" s="136"/>
      <c r="F139" s="136"/>
      <c r="G139" s="101"/>
    </row>
    <row r="140" spans="1:7" ht="15">
      <c r="A140" s="101" t="s">
        <v>1279</v>
      </c>
      <c r="B140" s="122"/>
      <c r="C140" s="136"/>
      <c r="D140" s="136"/>
      <c r="E140" s="136"/>
      <c r="F140" s="136"/>
      <c r="G140" s="101"/>
    </row>
    <row r="141" spans="1:7" ht="15">
      <c r="A141" s="101" t="s">
        <v>1280</v>
      </c>
      <c r="B141" s="122"/>
      <c r="C141" s="136"/>
      <c r="D141" s="136"/>
      <c r="E141" s="136"/>
      <c r="F141" s="136"/>
      <c r="G141" s="101"/>
    </row>
    <row r="142" spans="1:7" ht="15">
      <c r="A142" s="101" t="s">
        <v>1281</v>
      </c>
      <c r="B142" s="122"/>
      <c r="C142" s="136"/>
      <c r="D142" s="136"/>
      <c r="E142" s="136"/>
      <c r="F142" s="136"/>
      <c r="G142" s="101"/>
    </row>
    <row r="143" spans="1:7" ht="15">
      <c r="A143" s="101" t="s">
        <v>1282</v>
      </c>
      <c r="B143" s="122"/>
      <c r="C143" s="136"/>
      <c r="D143" s="136"/>
      <c r="E143" s="136"/>
      <c r="F143" s="136"/>
      <c r="G143" s="101"/>
    </row>
    <row r="144" spans="1:7" ht="15">
      <c r="A144" s="101" t="s">
        <v>1283</v>
      </c>
      <c r="B144" s="122"/>
      <c r="C144" s="136"/>
      <c r="D144" s="136"/>
      <c r="E144" s="136"/>
      <c r="F144" s="136"/>
      <c r="G144" s="101"/>
    </row>
    <row r="145" spans="1:7" ht="15">
      <c r="A145" s="101" t="s">
        <v>1284</v>
      </c>
      <c r="B145" s="122"/>
      <c r="C145" s="136"/>
      <c r="D145" s="136"/>
      <c r="E145" s="136"/>
      <c r="F145" s="136"/>
      <c r="G145" s="101"/>
    </row>
    <row r="146" spans="1:7" ht="15">
      <c r="A146" s="101" t="s">
        <v>1285</v>
      </c>
      <c r="B146" s="122"/>
      <c r="C146" s="136"/>
      <c r="D146" s="136"/>
      <c r="E146" s="136"/>
      <c r="F146" s="136"/>
      <c r="G146" s="101"/>
    </row>
    <row r="147" spans="1:7" ht="15">
      <c r="A147" s="101" t="s">
        <v>1286</v>
      </c>
      <c r="B147" s="122"/>
      <c r="C147" s="136"/>
      <c r="D147" s="136"/>
      <c r="E147" s="136"/>
      <c r="F147" s="136"/>
      <c r="G147" s="101"/>
    </row>
    <row r="148" spans="1:7" ht="15">
      <c r="A148" s="101" t="s">
        <v>1287</v>
      </c>
      <c r="B148" s="122"/>
      <c r="C148" s="136"/>
      <c r="D148" s="136"/>
      <c r="E148" s="136"/>
      <c r="F148" s="136"/>
      <c r="G148" s="101"/>
    </row>
    <row r="149" spans="1:7" ht="15" customHeight="1">
      <c r="A149" s="112"/>
      <c r="B149" s="113" t="s">
        <v>647</v>
      </c>
      <c r="C149" s="112" t="s">
        <v>521</v>
      </c>
      <c r="D149" s="112" t="s">
        <v>522</v>
      </c>
      <c r="E149" s="119"/>
      <c r="F149" s="114" t="s">
        <v>489</v>
      </c>
      <c r="G149" s="114"/>
    </row>
    <row r="150" spans="1:6" ht="15">
      <c r="A150" s="101" t="s">
        <v>648</v>
      </c>
      <c r="B150" s="101" t="s">
        <v>649</v>
      </c>
      <c r="C150" s="136">
        <v>0.048195625378516946</v>
      </c>
      <c r="D150" s="136"/>
      <c r="E150" s="137"/>
      <c r="F150" s="136">
        <f>C150</f>
        <v>0.048195625378516946</v>
      </c>
    </row>
    <row r="151" spans="1:6" ht="15">
      <c r="A151" s="101" t="s">
        <v>650</v>
      </c>
      <c r="B151" s="101" t="s">
        <v>651</v>
      </c>
      <c r="C151" s="136">
        <v>0.9731198975690811</v>
      </c>
      <c r="D151" s="136"/>
      <c r="E151" s="137"/>
      <c r="F151" s="136">
        <f>C151</f>
        <v>0.9731198975690811</v>
      </c>
    </row>
    <row r="152" spans="1:6" ht="15">
      <c r="A152" s="101" t="s">
        <v>652</v>
      </c>
      <c r="B152" s="101" t="s">
        <v>94</v>
      </c>
      <c r="C152" s="136">
        <v>0</v>
      </c>
      <c r="D152" s="136"/>
      <c r="E152" s="137"/>
      <c r="F152" s="136">
        <f>C152</f>
        <v>0</v>
      </c>
    </row>
    <row r="153" spans="1:6" ht="15" outlineLevel="1">
      <c r="A153" s="101" t="s">
        <v>653</v>
      </c>
      <c r="C153" s="136"/>
      <c r="D153" s="136"/>
      <c r="E153" s="137"/>
      <c r="F153" s="136"/>
    </row>
    <row r="154" spans="1:6" ht="15" outlineLevel="1">
      <c r="A154" s="101" t="s">
        <v>654</v>
      </c>
      <c r="C154" s="136"/>
      <c r="D154" s="136"/>
      <c r="E154" s="137"/>
      <c r="F154" s="136"/>
    </row>
    <row r="155" spans="1:6" ht="15" outlineLevel="1">
      <c r="A155" s="101" t="s">
        <v>655</v>
      </c>
      <c r="C155" s="136"/>
      <c r="D155" s="136"/>
      <c r="E155" s="137"/>
      <c r="F155" s="136"/>
    </row>
    <row r="156" spans="1:6" ht="15" outlineLevel="1">
      <c r="A156" s="101" t="s">
        <v>656</v>
      </c>
      <c r="C156" s="136"/>
      <c r="D156" s="136"/>
      <c r="E156" s="137"/>
      <c r="F156" s="136"/>
    </row>
    <row r="157" spans="1:6" ht="15" outlineLevel="1">
      <c r="A157" s="101" t="s">
        <v>657</v>
      </c>
      <c r="C157" s="136"/>
      <c r="D157" s="136"/>
      <c r="E157" s="137"/>
      <c r="F157" s="136"/>
    </row>
    <row r="158" spans="1:6" ht="15" outlineLevel="1">
      <c r="A158" s="101" t="s">
        <v>658</v>
      </c>
      <c r="C158" s="136"/>
      <c r="D158" s="136"/>
      <c r="E158" s="137"/>
      <c r="F158" s="136"/>
    </row>
    <row r="159" spans="1:7" ht="15" customHeight="1">
      <c r="A159" s="112"/>
      <c r="B159" s="113" t="s">
        <v>659</v>
      </c>
      <c r="C159" s="112" t="s">
        <v>521</v>
      </c>
      <c r="D159" s="112" t="s">
        <v>522</v>
      </c>
      <c r="E159" s="119"/>
      <c r="F159" s="114" t="s">
        <v>489</v>
      </c>
      <c r="G159" s="114"/>
    </row>
    <row r="160" spans="1:6" ht="15">
      <c r="A160" s="101" t="s">
        <v>660</v>
      </c>
      <c r="B160" s="101" t="s">
        <v>661</v>
      </c>
      <c r="C160" s="136">
        <v>0</v>
      </c>
      <c r="D160" s="136">
        <v>0</v>
      </c>
      <c r="E160" s="137"/>
      <c r="F160" s="136">
        <f>C160</f>
        <v>0</v>
      </c>
    </row>
    <row r="161" spans="1:6" ht="15">
      <c r="A161" s="101" t="s">
        <v>662</v>
      </c>
      <c r="B161" s="101" t="s">
        <v>663</v>
      </c>
      <c r="C161" s="136">
        <v>1</v>
      </c>
      <c r="D161" s="136">
        <v>0</v>
      </c>
      <c r="E161" s="137"/>
      <c r="F161" s="136">
        <f>C161</f>
        <v>1</v>
      </c>
    </row>
    <row r="162" spans="1:6" ht="15">
      <c r="A162" s="101" t="s">
        <v>664</v>
      </c>
      <c r="B162" s="101" t="s">
        <v>94</v>
      </c>
      <c r="C162" s="136">
        <v>0</v>
      </c>
      <c r="D162" s="136">
        <v>0</v>
      </c>
      <c r="E162" s="137"/>
      <c r="F162" s="136">
        <f>C162</f>
        <v>0</v>
      </c>
    </row>
    <row r="163" spans="1:5" ht="15" outlineLevel="1">
      <c r="A163" s="101" t="s">
        <v>665</v>
      </c>
      <c r="E163" s="96"/>
    </row>
    <row r="164" spans="1:5" ht="15" outlineLevel="1">
      <c r="A164" s="101" t="s">
        <v>666</v>
      </c>
      <c r="E164" s="96"/>
    </row>
    <row r="165" spans="1:5" ht="15" outlineLevel="1">
      <c r="A165" s="101" t="s">
        <v>667</v>
      </c>
      <c r="E165" s="96"/>
    </row>
    <row r="166" spans="1:5" ht="15" outlineLevel="1">
      <c r="A166" s="101" t="s">
        <v>668</v>
      </c>
      <c r="E166" s="96"/>
    </row>
    <row r="167" spans="1:5" ht="15" outlineLevel="1">
      <c r="A167" s="101" t="s">
        <v>669</v>
      </c>
      <c r="E167" s="96"/>
    </row>
    <row r="168" spans="1:5" ht="15" outlineLevel="1">
      <c r="A168" s="101" t="s">
        <v>670</v>
      </c>
      <c r="E168" s="96"/>
    </row>
    <row r="169" spans="1:7" ht="15" customHeight="1">
      <c r="A169" s="112"/>
      <c r="B169" s="113" t="s">
        <v>671</v>
      </c>
      <c r="C169" s="112" t="s">
        <v>521</v>
      </c>
      <c r="D169" s="112" t="s">
        <v>522</v>
      </c>
      <c r="E169" s="119"/>
      <c r="F169" s="114" t="s">
        <v>489</v>
      </c>
      <c r="G169" s="114"/>
    </row>
    <row r="170" spans="1:6" ht="15">
      <c r="A170" s="101" t="s">
        <v>672</v>
      </c>
      <c r="B170" s="123" t="s">
        <v>673</v>
      </c>
      <c r="C170" s="157">
        <v>0.0085</v>
      </c>
      <c r="D170" s="136"/>
      <c r="E170" s="137"/>
      <c r="F170" s="136">
        <f>C170</f>
        <v>0.0085</v>
      </c>
    </row>
    <row r="171" spans="1:6" ht="15">
      <c r="A171" s="101" t="s">
        <v>674</v>
      </c>
      <c r="B171" s="123" t="s">
        <v>675</v>
      </c>
      <c r="C171" s="157">
        <v>0.0136</v>
      </c>
      <c r="D171" s="136"/>
      <c r="E171" s="137"/>
      <c r="F171" s="136">
        <f>C171</f>
        <v>0.0136</v>
      </c>
    </row>
    <row r="172" spans="1:6" ht="15">
      <c r="A172" s="101" t="s">
        <v>676</v>
      </c>
      <c r="B172" s="123" t="s">
        <v>677</v>
      </c>
      <c r="C172" s="157">
        <v>0.0078</v>
      </c>
      <c r="D172" s="136"/>
      <c r="E172" s="136"/>
      <c r="F172" s="136">
        <f>C172</f>
        <v>0.0078</v>
      </c>
    </row>
    <row r="173" spans="1:6" ht="15">
      <c r="A173" s="101" t="s">
        <v>678</v>
      </c>
      <c r="B173" s="123" t="s">
        <v>679</v>
      </c>
      <c r="C173" s="157">
        <v>0.0517</v>
      </c>
      <c r="D173" s="136"/>
      <c r="E173" s="136"/>
      <c r="F173" s="136">
        <f>C173</f>
        <v>0.0517</v>
      </c>
    </row>
    <row r="174" spans="1:6" ht="15">
      <c r="A174" s="101" t="s">
        <v>680</v>
      </c>
      <c r="B174" s="123" t="s">
        <v>681</v>
      </c>
      <c r="C174" s="157">
        <v>0.9185</v>
      </c>
      <c r="D174" s="136"/>
      <c r="E174" s="136"/>
      <c r="F174" s="136">
        <f>C174</f>
        <v>0.9185</v>
      </c>
    </row>
    <row r="175" spans="1:6" ht="15" outlineLevel="1">
      <c r="A175" s="101" t="s">
        <v>682</v>
      </c>
      <c r="B175" s="120"/>
      <c r="C175" s="136"/>
      <c r="D175" s="136"/>
      <c r="E175" s="136"/>
      <c r="F175" s="136"/>
    </row>
    <row r="176" spans="1:6" ht="15" outlineLevel="1">
      <c r="A176" s="101" t="s">
        <v>683</v>
      </c>
      <c r="B176" s="120"/>
      <c r="C176" s="136"/>
      <c r="D176" s="136"/>
      <c r="E176" s="136"/>
      <c r="F176" s="136"/>
    </row>
    <row r="177" spans="1:6" ht="15" outlineLevel="1">
      <c r="A177" s="101" t="s">
        <v>684</v>
      </c>
      <c r="B177" s="123"/>
      <c r="C177" s="136"/>
      <c r="D177" s="136"/>
      <c r="E177" s="136"/>
      <c r="F177" s="136"/>
    </row>
    <row r="178" spans="1:6" ht="15" outlineLevel="1">
      <c r="A178" s="101" t="s">
        <v>685</v>
      </c>
      <c r="B178" s="123"/>
      <c r="C178" s="136"/>
      <c r="D178" s="136"/>
      <c r="E178" s="136"/>
      <c r="F178" s="136"/>
    </row>
    <row r="179" spans="1:7" ht="15" customHeight="1">
      <c r="A179" s="112"/>
      <c r="B179" s="113" t="s">
        <v>686</v>
      </c>
      <c r="C179" s="112" t="s">
        <v>521</v>
      </c>
      <c r="D179" s="112" t="s">
        <v>522</v>
      </c>
      <c r="E179" s="119"/>
      <c r="F179" s="114" t="s">
        <v>489</v>
      </c>
      <c r="G179" s="114"/>
    </row>
    <row r="180" spans="1:6" ht="15">
      <c r="A180" s="101" t="s">
        <v>687</v>
      </c>
      <c r="B180" s="101" t="s">
        <v>688</v>
      </c>
      <c r="C180" s="136">
        <v>0</v>
      </c>
      <c r="D180" s="136">
        <v>0</v>
      </c>
      <c r="E180" s="137"/>
      <c r="F180" s="136">
        <v>0</v>
      </c>
    </row>
    <row r="181" spans="1:6" ht="15" outlineLevel="1">
      <c r="A181" s="101" t="s">
        <v>689</v>
      </c>
      <c r="B181" s="124"/>
      <c r="C181" s="136"/>
      <c r="D181" s="136"/>
      <c r="E181" s="137"/>
      <c r="F181" s="136"/>
    </row>
    <row r="182" spans="1:6" ht="15" outlineLevel="1">
      <c r="A182" s="101" t="s">
        <v>690</v>
      </c>
      <c r="B182" s="124"/>
      <c r="C182" s="136"/>
      <c r="D182" s="136"/>
      <c r="E182" s="137"/>
      <c r="F182" s="136"/>
    </row>
    <row r="183" spans="1:6" ht="15" outlineLevel="1">
      <c r="A183" s="101" t="s">
        <v>691</v>
      </c>
      <c r="B183" s="124"/>
      <c r="C183" s="136"/>
      <c r="D183" s="136"/>
      <c r="E183" s="137"/>
      <c r="F183" s="136"/>
    </row>
    <row r="184" spans="1:6" ht="15" outlineLevel="1">
      <c r="A184" s="101" t="s">
        <v>692</v>
      </c>
      <c r="B184" s="124"/>
      <c r="C184" s="136"/>
      <c r="D184" s="136"/>
      <c r="E184" s="137"/>
      <c r="F184" s="136"/>
    </row>
    <row r="185" spans="1:7" ht="18.75">
      <c r="A185" s="125"/>
      <c r="B185" s="126" t="s">
        <v>486</v>
      </c>
      <c r="C185" s="125"/>
      <c r="D185" s="125"/>
      <c r="E185" s="125"/>
      <c r="F185" s="127"/>
      <c r="G185" s="127"/>
    </row>
    <row r="186" spans="1:7" ht="15" customHeight="1">
      <c r="A186" s="112"/>
      <c r="B186" s="113" t="s">
        <v>693</v>
      </c>
      <c r="C186" s="112" t="s">
        <v>694</v>
      </c>
      <c r="D186" s="112" t="s">
        <v>695</v>
      </c>
      <c r="E186" s="119"/>
      <c r="F186" s="112" t="s">
        <v>521</v>
      </c>
      <c r="G186" s="112" t="s">
        <v>696</v>
      </c>
    </row>
    <row r="187" spans="1:7" ht="15">
      <c r="A187" s="101" t="s">
        <v>697</v>
      </c>
      <c r="B187" s="122" t="s">
        <v>698</v>
      </c>
      <c r="C187" s="158">
        <v>34.7685792074216</v>
      </c>
      <c r="D187" s="152">
        <v>19834</v>
      </c>
      <c r="E187" s="128"/>
      <c r="F187" s="129"/>
      <c r="G187" s="129"/>
    </row>
    <row r="188" spans="1:7" ht="15">
      <c r="A188" s="128"/>
      <c r="B188" s="130"/>
      <c r="C188" s="128"/>
      <c r="D188" s="128"/>
      <c r="E188" s="128"/>
      <c r="F188" s="129"/>
      <c r="G188" s="129"/>
    </row>
    <row r="189" spans="2:7" ht="15">
      <c r="B189" s="122" t="s">
        <v>699</v>
      </c>
      <c r="C189" s="128"/>
      <c r="D189" s="128"/>
      <c r="E189" s="128"/>
      <c r="F189" s="129"/>
      <c r="G189" s="129"/>
    </row>
    <row r="190" spans="1:7" ht="15">
      <c r="A190" s="101" t="s">
        <v>700</v>
      </c>
      <c r="B190" s="101" t="s">
        <v>1327</v>
      </c>
      <c r="C190" s="158">
        <v>238.45</v>
      </c>
      <c r="D190" s="152">
        <v>12564</v>
      </c>
      <c r="E190" s="128"/>
      <c r="F190" s="115">
        <f>IF($C$214=0,"",IF(C190="[for completion]","",IF(C190="","",C190/$C$214)))</f>
        <v>0.34578016241299314</v>
      </c>
      <c r="G190" s="115">
        <f>IF($D$214=0,"",IF(D190="[for completion]","",IF(D190="","",D190/$D$214)))</f>
        <v>0.6334576989008773</v>
      </c>
    </row>
    <row r="191" spans="1:7" ht="15">
      <c r="A191" s="101" t="s">
        <v>701</v>
      </c>
      <c r="B191" s="122" t="s">
        <v>1328</v>
      </c>
      <c r="C191" s="158">
        <v>293.63</v>
      </c>
      <c r="D191" s="101">
        <v>5609</v>
      </c>
      <c r="E191" s="128"/>
      <c r="F191" s="115">
        <f aca="true" t="shared" si="2" ref="F191:F213">IF($C$214=0,"",IF(C191="[for completion]","",IF(C191="","",C191/$C$214)))</f>
        <v>0.42579756380510453</v>
      </c>
      <c r="G191" s="115">
        <f aca="true" t="shared" si="3" ref="G191:G213">IF($D$214=0,"",IF(D191="[for completion]","",IF(D191="","",D191/$D$214)))</f>
        <v>0.28279721690027226</v>
      </c>
    </row>
    <row r="192" spans="1:7" ht="15">
      <c r="A192" s="101" t="s">
        <v>702</v>
      </c>
      <c r="B192" s="122" t="s">
        <v>1329</v>
      </c>
      <c r="C192" s="158">
        <v>100.05</v>
      </c>
      <c r="D192" s="101">
        <v>1169</v>
      </c>
      <c r="E192" s="128"/>
      <c r="F192" s="115">
        <f t="shared" si="2"/>
        <v>0.14508410672853833</v>
      </c>
      <c r="G192" s="115">
        <f t="shared" si="3"/>
        <v>0.05893919532116568</v>
      </c>
    </row>
    <row r="193" spans="1:7" ht="15">
      <c r="A193" s="101" t="s">
        <v>703</v>
      </c>
      <c r="B193" s="122" t="s">
        <v>1330</v>
      </c>
      <c r="C193" s="158">
        <v>50.16</v>
      </c>
      <c r="D193" s="101">
        <v>458</v>
      </c>
      <c r="E193" s="128"/>
      <c r="F193" s="115">
        <f t="shared" si="2"/>
        <v>0.07273781902552205</v>
      </c>
      <c r="G193" s="115">
        <f t="shared" si="3"/>
        <v>0.023091660784511445</v>
      </c>
    </row>
    <row r="194" spans="1:7" ht="15">
      <c r="A194" s="101" t="s">
        <v>704</v>
      </c>
      <c r="B194" s="122" t="s">
        <v>1331</v>
      </c>
      <c r="C194" s="158">
        <v>7.31</v>
      </c>
      <c r="D194" s="101">
        <v>34</v>
      </c>
      <c r="E194" s="128"/>
      <c r="F194" s="115">
        <f t="shared" si="2"/>
        <v>0.01060034802784223</v>
      </c>
      <c r="G194" s="115">
        <f t="shared" si="3"/>
        <v>0.0017142280931733388</v>
      </c>
    </row>
    <row r="195" spans="1:7" ht="15">
      <c r="A195" s="101" t="s">
        <v>705</v>
      </c>
      <c r="B195" s="122"/>
      <c r="C195" s="101">
        <v>0</v>
      </c>
      <c r="D195" s="101">
        <v>0</v>
      </c>
      <c r="E195" s="128"/>
      <c r="F195" s="115">
        <f t="shared" si="2"/>
        <v>0</v>
      </c>
      <c r="G195" s="115">
        <f t="shared" si="3"/>
        <v>0</v>
      </c>
    </row>
    <row r="196" spans="1:7" ht="15">
      <c r="A196" s="101" t="s">
        <v>706</v>
      </c>
      <c r="B196" s="122"/>
      <c r="C196" s="101">
        <v>0</v>
      </c>
      <c r="D196" s="101">
        <v>0</v>
      </c>
      <c r="E196" s="128"/>
      <c r="F196" s="115">
        <f t="shared" si="2"/>
        <v>0</v>
      </c>
      <c r="G196" s="115">
        <f t="shared" si="3"/>
        <v>0</v>
      </c>
    </row>
    <row r="197" spans="1:7" ht="15">
      <c r="A197" s="101" t="s">
        <v>707</v>
      </c>
      <c r="B197" s="122"/>
      <c r="C197" s="101">
        <v>0</v>
      </c>
      <c r="D197" s="101">
        <v>0</v>
      </c>
      <c r="E197" s="128"/>
      <c r="F197" s="115">
        <f t="shared" si="2"/>
        <v>0</v>
      </c>
      <c r="G197" s="115">
        <f t="shared" si="3"/>
        <v>0</v>
      </c>
    </row>
    <row r="198" spans="1:7" ht="15">
      <c r="A198" s="101" t="s">
        <v>708</v>
      </c>
      <c r="B198" s="122"/>
      <c r="C198" s="101">
        <v>0</v>
      </c>
      <c r="D198" s="101">
        <v>0</v>
      </c>
      <c r="E198" s="128"/>
      <c r="F198" s="115">
        <f t="shared" si="2"/>
        <v>0</v>
      </c>
      <c r="G198" s="115">
        <f t="shared" si="3"/>
        <v>0</v>
      </c>
    </row>
    <row r="199" spans="1:7" ht="15">
      <c r="A199" s="101" t="s">
        <v>709</v>
      </c>
      <c r="B199" s="122"/>
      <c r="C199" s="101">
        <v>0</v>
      </c>
      <c r="D199" s="101">
        <v>0</v>
      </c>
      <c r="E199" s="122"/>
      <c r="F199" s="115">
        <f t="shared" si="2"/>
        <v>0</v>
      </c>
      <c r="G199" s="115">
        <f t="shared" si="3"/>
        <v>0</v>
      </c>
    </row>
    <row r="200" spans="1:7" ht="15">
      <c r="A200" s="101" t="s">
        <v>710</v>
      </c>
      <c r="B200" s="122"/>
      <c r="C200" s="101">
        <v>0</v>
      </c>
      <c r="D200" s="101">
        <v>0</v>
      </c>
      <c r="E200" s="122"/>
      <c r="F200" s="115">
        <f t="shared" si="2"/>
        <v>0</v>
      </c>
      <c r="G200" s="115">
        <f t="shared" si="3"/>
        <v>0</v>
      </c>
    </row>
    <row r="201" spans="1:7" ht="15">
      <c r="A201" s="101" t="s">
        <v>711</v>
      </c>
      <c r="B201" s="122"/>
      <c r="C201" s="101">
        <v>0</v>
      </c>
      <c r="D201" s="101">
        <v>0</v>
      </c>
      <c r="E201" s="122"/>
      <c r="F201" s="115">
        <f t="shared" si="2"/>
        <v>0</v>
      </c>
      <c r="G201" s="115">
        <f t="shared" si="3"/>
        <v>0</v>
      </c>
    </row>
    <row r="202" spans="1:7" ht="15">
      <c r="A202" s="101" t="s">
        <v>712</v>
      </c>
      <c r="B202" s="122"/>
      <c r="C202" s="101">
        <v>0</v>
      </c>
      <c r="D202" s="101">
        <v>0</v>
      </c>
      <c r="E202" s="122"/>
      <c r="F202" s="115">
        <f t="shared" si="2"/>
        <v>0</v>
      </c>
      <c r="G202" s="115">
        <f t="shared" si="3"/>
        <v>0</v>
      </c>
    </row>
    <row r="203" spans="1:7" ht="15">
      <c r="A203" s="101" t="s">
        <v>713</v>
      </c>
      <c r="B203" s="122"/>
      <c r="C203" s="101">
        <v>0</v>
      </c>
      <c r="D203" s="101">
        <v>0</v>
      </c>
      <c r="E203" s="122"/>
      <c r="F203" s="115">
        <f t="shared" si="2"/>
        <v>0</v>
      </c>
      <c r="G203" s="115">
        <f t="shared" si="3"/>
        <v>0</v>
      </c>
    </row>
    <row r="204" spans="1:7" ht="15">
      <c r="A204" s="101" t="s">
        <v>714</v>
      </c>
      <c r="B204" s="122"/>
      <c r="C204" s="101">
        <v>0</v>
      </c>
      <c r="D204" s="101">
        <v>0</v>
      </c>
      <c r="E204" s="122"/>
      <c r="F204" s="115">
        <f t="shared" si="2"/>
        <v>0</v>
      </c>
      <c r="G204" s="115">
        <f t="shared" si="3"/>
        <v>0</v>
      </c>
    </row>
    <row r="205" spans="1:7" ht="15">
      <c r="A205" s="101" t="s">
        <v>715</v>
      </c>
      <c r="B205" s="122"/>
      <c r="C205" s="101">
        <v>0</v>
      </c>
      <c r="D205" s="101">
        <v>0</v>
      </c>
      <c r="F205" s="115">
        <f t="shared" si="2"/>
        <v>0</v>
      </c>
      <c r="G205" s="115">
        <f t="shared" si="3"/>
        <v>0</v>
      </c>
    </row>
    <row r="206" spans="1:7" ht="15">
      <c r="A206" s="101" t="s">
        <v>716</v>
      </c>
      <c r="B206" s="122"/>
      <c r="C206" s="101">
        <v>0</v>
      </c>
      <c r="D206" s="101">
        <v>0</v>
      </c>
      <c r="E206" s="117"/>
      <c r="F206" s="115">
        <f t="shared" si="2"/>
        <v>0</v>
      </c>
      <c r="G206" s="115">
        <f t="shared" si="3"/>
        <v>0</v>
      </c>
    </row>
    <row r="207" spans="1:7" ht="15">
      <c r="A207" s="101" t="s">
        <v>717</v>
      </c>
      <c r="B207" s="122"/>
      <c r="C207" s="101">
        <v>0</v>
      </c>
      <c r="D207" s="101">
        <v>0</v>
      </c>
      <c r="E207" s="117"/>
      <c r="F207" s="115">
        <f t="shared" si="2"/>
        <v>0</v>
      </c>
      <c r="G207" s="115">
        <f t="shared" si="3"/>
        <v>0</v>
      </c>
    </row>
    <row r="208" spans="1:7" ht="15">
      <c r="A208" s="101" t="s">
        <v>718</v>
      </c>
      <c r="B208" s="122"/>
      <c r="C208" s="101">
        <v>0</v>
      </c>
      <c r="D208" s="101">
        <v>0</v>
      </c>
      <c r="E208" s="117"/>
      <c r="F208" s="115">
        <f t="shared" si="2"/>
        <v>0</v>
      </c>
      <c r="G208" s="115">
        <f t="shared" si="3"/>
        <v>0</v>
      </c>
    </row>
    <row r="209" spans="1:7" ht="15">
      <c r="A209" s="101" t="s">
        <v>719</v>
      </c>
      <c r="B209" s="122"/>
      <c r="C209" s="101">
        <v>0</v>
      </c>
      <c r="D209" s="101">
        <v>0</v>
      </c>
      <c r="E209" s="117"/>
      <c r="F209" s="115">
        <f t="shared" si="2"/>
        <v>0</v>
      </c>
      <c r="G209" s="115">
        <f t="shared" si="3"/>
        <v>0</v>
      </c>
    </row>
    <row r="210" spans="1:7" ht="15">
      <c r="A210" s="101" t="s">
        <v>720</v>
      </c>
      <c r="B210" s="122"/>
      <c r="C210" s="101">
        <v>0</v>
      </c>
      <c r="D210" s="101">
        <v>0</v>
      </c>
      <c r="E210" s="117"/>
      <c r="F210" s="115">
        <f t="shared" si="2"/>
        <v>0</v>
      </c>
      <c r="G210" s="115">
        <f t="shared" si="3"/>
        <v>0</v>
      </c>
    </row>
    <row r="211" spans="1:7" ht="15">
      <c r="A211" s="101" t="s">
        <v>721</v>
      </c>
      <c r="B211" s="122"/>
      <c r="C211" s="101">
        <v>0</v>
      </c>
      <c r="D211" s="101">
        <v>0</v>
      </c>
      <c r="E211" s="117"/>
      <c r="F211" s="115">
        <f t="shared" si="2"/>
        <v>0</v>
      </c>
      <c r="G211" s="115">
        <f t="shared" si="3"/>
        <v>0</v>
      </c>
    </row>
    <row r="212" spans="1:7" ht="15">
      <c r="A212" s="101" t="s">
        <v>722</v>
      </c>
      <c r="B212" s="122"/>
      <c r="C212" s="101">
        <v>0</v>
      </c>
      <c r="D212" s="101">
        <v>0</v>
      </c>
      <c r="E212" s="117"/>
      <c r="F212" s="115">
        <f t="shared" si="2"/>
        <v>0</v>
      </c>
      <c r="G212" s="115">
        <f t="shared" si="3"/>
        <v>0</v>
      </c>
    </row>
    <row r="213" spans="1:7" ht="15">
      <c r="A213" s="101" t="s">
        <v>723</v>
      </c>
      <c r="B213" s="122"/>
      <c r="C213" s="101">
        <v>0</v>
      </c>
      <c r="D213" s="101">
        <v>0</v>
      </c>
      <c r="E213" s="117"/>
      <c r="F213" s="115">
        <f t="shared" si="2"/>
        <v>0</v>
      </c>
      <c r="G213" s="115">
        <f t="shared" si="3"/>
        <v>0</v>
      </c>
    </row>
    <row r="214" spans="1:7" ht="15">
      <c r="A214" s="101" t="s">
        <v>724</v>
      </c>
      <c r="B214" s="131" t="s">
        <v>96</v>
      </c>
      <c r="C214" s="122">
        <f>SUM(C190:C213)</f>
        <v>689.5999999999998</v>
      </c>
      <c r="D214" s="286">
        <f>SUM(D190:D213)</f>
        <v>19834</v>
      </c>
      <c r="E214" s="117"/>
      <c r="F214" s="132">
        <f>SUM(F190:F213)</f>
        <v>1.0000000000000002</v>
      </c>
      <c r="G214" s="132">
        <f>SUM(G190:G213)</f>
        <v>1</v>
      </c>
    </row>
    <row r="215" spans="1:7" ht="15" customHeight="1">
      <c r="A215" s="112"/>
      <c r="B215" s="113" t="s">
        <v>725</v>
      </c>
      <c r="C215" s="112" t="s">
        <v>694</v>
      </c>
      <c r="D215" s="112" t="s">
        <v>695</v>
      </c>
      <c r="E215" s="119"/>
      <c r="F215" s="112" t="s">
        <v>521</v>
      </c>
      <c r="G215" s="112" t="s">
        <v>696</v>
      </c>
    </row>
    <row r="216" spans="1:7" ht="15">
      <c r="A216" s="101" t="s">
        <v>726</v>
      </c>
      <c r="B216" s="101" t="s">
        <v>727</v>
      </c>
      <c r="C216" s="136">
        <v>0.36175309345366147</v>
      </c>
      <c r="D216" s="152">
        <v>19834</v>
      </c>
      <c r="G216" s="101"/>
    </row>
    <row r="217" ht="15">
      <c r="G217" s="101"/>
    </row>
    <row r="218" spans="2:7" ht="15">
      <c r="B218" s="122" t="s">
        <v>728</v>
      </c>
      <c r="G218" s="101"/>
    </row>
    <row r="219" spans="1:7" ht="15">
      <c r="A219" s="101" t="s">
        <v>729</v>
      </c>
      <c r="B219" s="101" t="s">
        <v>730</v>
      </c>
      <c r="C219" s="158">
        <v>420.2</v>
      </c>
      <c r="D219" s="101">
        <v>14516</v>
      </c>
      <c r="F219" s="115">
        <f aca="true" t="shared" si="4" ref="F219:F233">IF($C$227=0,"",IF(C219="[for completion]","",C219/$C$227))</f>
        <v>0.6093299111091777</v>
      </c>
      <c r="G219" s="115">
        <f aca="true" t="shared" si="5" ref="G219:G233">IF($D$227=0,"",IF(D219="[for completion]","",D219/$D$227))</f>
        <v>0.7318745588383584</v>
      </c>
    </row>
    <row r="220" spans="1:7" ht="15">
      <c r="A220" s="101" t="s">
        <v>731</v>
      </c>
      <c r="B220" s="101" t="s">
        <v>732</v>
      </c>
      <c r="C220" s="158">
        <v>131.76</v>
      </c>
      <c r="D220" s="101">
        <v>2775</v>
      </c>
      <c r="F220" s="115">
        <f t="shared" si="4"/>
        <v>0.1910645147257145</v>
      </c>
      <c r="G220" s="115">
        <f t="shared" si="5"/>
        <v>0.1399112634869416</v>
      </c>
    </row>
    <row r="221" spans="1:7" ht="15">
      <c r="A221" s="101" t="s">
        <v>733</v>
      </c>
      <c r="B221" s="101" t="s">
        <v>734</v>
      </c>
      <c r="C221" s="158">
        <v>87.28</v>
      </c>
      <c r="D221" s="101">
        <v>1660</v>
      </c>
      <c r="F221" s="115">
        <f t="shared" si="4"/>
        <v>0.12656428996099245</v>
      </c>
      <c r="G221" s="115">
        <f t="shared" si="5"/>
        <v>0.08369466572552182</v>
      </c>
    </row>
    <row r="222" spans="1:7" ht="15">
      <c r="A222" s="101" t="s">
        <v>735</v>
      </c>
      <c r="B222" s="101" t="s">
        <v>736</v>
      </c>
      <c r="C222" s="158">
        <v>37.21</v>
      </c>
      <c r="D222" s="101">
        <v>668</v>
      </c>
      <c r="F222" s="115">
        <f t="shared" si="4"/>
        <v>0.05395803425124346</v>
      </c>
      <c r="G222" s="115">
        <f t="shared" si="5"/>
        <v>0.033679540183523246</v>
      </c>
    </row>
    <row r="223" spans="1:7" ht="15">
      <c r="A223" s="101" t="s">
        <v>737</v>
      </c>
      <c r="B223" s="101" t="s">
        <v>738</v>
      </c>
      <c r="C223" s="158">
        <v>9.9</v>
      </c>
      <c r="D223" s="101">
        <v>171</v>
      </c>
      <c r="F223" s="115">
        <f t="shared" si="4"/>
        <v>0.014355940314090572</v>
      </c>
      <c r="G223" s="115">
        <f t="shared" si="5"/>
        <v>0.008621558939195322</v>
      </c>
    </row>
    <row r="224" spans="1:7" ht="15">
      <c r="A224" s="101" t="s">
        <v>739</v>
      </c>
      <c r="B224" s="101" t="s">
        <v>740</v>
      </c>
      <c r="C224" s="158">
        <v>2.84</v>
      </c>
      <c r="D224" s="101">
        <v>41</v>
      </c>
      <c r="F224" s="115">
        <f t="shared" si="4"/>
        <v>0.004118269746668407</v>
      </c>
      <c r="G224" s="115">
        <f t="shared" si="5"/>
        <v>0.002067157406473732</v>
      </c>
    </row>
    <row r="225" spans="1:7" ht="15">
      <c r="A225" s="101" t="s">
        <v>741</v>
      </c>
      <c r="B225" s="101" t="s">
        <v>742</v>
      </c>
      <c r="C225" s="158">
        <v>0</v>
      </c>
      <c r="D225" s="101">
        <v>0</v>
      </c>
      <c r="F225" s="115">
        <f t="shared" si="4"/>
        <v>0</v>
      </c>
      <c r="G225" s="115">
        <f t="shared" si="5"/>
        <v>0</v>
      </c>
    </row>
    <row r="226" spans="1:7" ht="15">
      <c r="A226" s="101" t="s">
        <v>743</v>
      </c>
      <c r="B226" s="101" t="s">
        <v>744</v>
      </c>
      <c r="C226" s="158">
        <v>0.42</v>
      </c>
      <c r="D226" s="101">
        <v>3</v>
      </c>
      <c r="F226" s="115">
        <f t="shared" si="4"/>
        <v>0.0006090398921129334</v>
      </c>
      <c r="G226" s="115">
        <f t="shared" si="5"/>
        <v>0.00015125541998588284</v>
      </c>
    </row>
    <row r="227" spans="1:7" ht="15">
      <c r="A227" s="101" t="s">
        <v>745</v>
      </c>
      <c r="B227" s="131" t="s">
        <v>96</v>
      </c>
      <c r="C227" s="290">
        <f>SUM(C219:C226)</f>
        <v>689.61</v>
      </c>
      <c r="D227" s="152">
        <f>SUM(D219:D226)</f>
        <v>19834</v>
      </c>
      <c r="F227" s="117">
        <f>SUM(F219:F226)</f>
        <v>1</v>
      </c>
      <c r="G227" s="117">
        <f>SUM(G219:G226)</f>
        <v>1.0000000000000002</v>
      </c>
    </row>
    <row r="228" spans="1:7" ht="15" outlineLevel="1">
      <c r="A228" s="101" t="s">
        <v>746</v>
      </c>
      <c r="B228" s="118" t="s">
        <v>747</v>
      </c>
      <c r="F228" s="115">
        <f t="shared" si="4"/>
        <v>0</v>
      </c>
      <c r="G228" s="115">
        <f t="shared" si="5"/>
        <v>0</v>
      </c>
    </row>
    <row r="229" spans="1:7" ht="15" outlineLevel="1">
      <c r="A229" s="101" t="s">
        <v>748</v>
      </c>
      <c r="B229" s="118" t="s">
        <v>749</v>
      </c>
      <c r="F229" s="115">
        <f t="shared" si="4"/>
        <v>0</v>
      </c>
      <c r="G229" s="115">
        <f t="shared" si="5"/>
        <v>0</v>
      </c>
    </row>
    <row r="230" spans="1:7" ht="15" outlineLevel="1">
      <c r="A230" s="101" t="s">
        <v>750</v>
      </c>
      <c r="B230" s="118" t="s">
        <v>751</v>
      </c>
      <c r="F230" s="115">
        <f t="shared" si="4"/>
        <v>0</v>
      </c>
      <c r="G230" s="115">
        <f t="shared" si="5"/>
        <v>0</v>
      </c>
    </row>
    <row r="231" spans="1:7" ht="15" outlineLevel="1">
      <c r="A231" s="101" t="s">
        <v>752</v>
      </c>
      <c r="B231" s="118" t="s">
        <v>753</v>
      </c>
      <c r="F231" s="115">
        <f t="shared" si="4"/>
        <v>0</v>
      </c>
      <c r="G231" s="115">
        <f t="shared" si="5"/>
        <v>0</v>
      </c>
    </row>
    <row r="232" spans="1:7" ht="15" outlineLevel="1">
      <c r="A232" s="101" t="s">
        <v>754</v>
      </c>
      <c r="B232" s="118" t="s">
        <v>755</v>
      </c>
      <c r="F232" s="115">
        <f t="shared" si="4"/>
        <v>0</v>
      </c>
      <c r="G232" s="115">
        <f t="shared" si="5"/>
        <v>0</v>
      </c>
    </row>
    <row r="233" spans="1:7" ht="15" outlineLevel="1">
      <c r="A233" s="101" t="s">
        <v>756</v>
      </c>
      <c r="B233" s="118" t="s">
        <v>757</v>
      </c>
      <c r="F233" s="115">
        <f t="shared" si="4"/>
        <v>0</v>
      </c>
      <c r="G233" s="115">
        <f t="shared" si="5"/>
        <v>0</v>
      </c>
    </row>
    <row r="234" spans="1:7" ht="15" outlineLevel="1">
      <c r="A234" s="101" t="s">
        <v>758</v>
      </c>
      <c r="B234" s="118"/>
      <c r="F234" s="115"/>
      <c r="G234" s="115"/>
    </row>
    <row r="235" spans="1:7" ht="15" outlineLevel="1">
      <c r="A235" s="101" t="s">
        <v>759</v>
      </c>
      <c r="B235" s="118"/>
      <c r="F235" s="115"/>
      <c r="G235" s="115"/>
    </row>
    <row r="236" spans="1:7" ht="15" outlineLevel="1">
      <c r="A236" s="101" t="s">
        <v>760</v>
      </c>
      <c r="B236" s="118"/>
      <c r="F236" s="115"/>
      <c r="G236" s="115"/>
    </row>
    <row r="237" spans="1:7" ht="15" customHeight="1">
      <c r="A237" s="112"/>
      <c r="B237" s="113" t="s">
        <v>761</v>
      </c>
      <c r="C237" s="112" t="s">
        <v>694</v>
      </c>
      <c r="D237" s="112" t="s">
        <v>695</v>
      </c>
      <c r="E237" s="119"/>
      <c r="F237" s="112" t="s">
        <v>521</v>
      </c>
      <c r="G237" s="112" t="s">
        <v>696</v>
      </c>
    </row>
    <row r="238" spans="1:7" ht="15">
      <c r="A238" s="101" t="s">
        <v>762</v>
      </c>
      <c r="B238" s="101" t="s">
        <v>727</v>
      </c>
      <c r="C238" s="136">
        <v>0.5165063513175941</v>
      </c>
      <c r="D238" s="101">
        <v>19834</v>
      </c>
      <c r="G238" s="101"/>
    </row>
    <row r="239" ht="15">
      <c r="G239" s="101"/>
    </row>
    <row r="240" spans="2:7" ht="15">
      <c r="B240" s="122" t="s">
        <v>728</v>
      </c>
      <c r="G240" s="101"/>
    </row>
    <row r="241" spans="1:7" ht="15">
      <c r="A241" s="101" t="s">
        <v>763</v>
      </c>
      <c r="B241" s="101" t="s">
        <v>730</v>
      </c>
      <c r="C241" s="158">
        <v>235.08</v>
      </c>
      <c r="D241" s="101">
        <v>9916</v>
      </c>
      <c r="F241" s="115">
        <f>IF($C$249=0,"",IF(C241="[Mark as ND1 if not relevant]","",C241/$C$249))</f>
        <v>0.3408982148813063</v>
      </c>
      <c r="G241" s="115">
        <f>IF($D$249=0,"",IF(D241="[Mark as ND1 if not relevant]","",D241/$D$249))</f>
        <v>0.49994958152667135</v>
      </c>
    </row>
    <row r="242" spans="1:7" ht="15">
      <c r="A242" s="101" t="s">
        <v>764</v>
      </c>
      <c r="B242" s="101" t="s">
        <v>732</v>
      </c>
      <c r="C242" s="158">
        <v>99.33</v>
      </c>
      <c r="D242" s="101">
        <v>2589</v>
      </c>
      <c r="F242" s="115">
        <f aca="true" t="shared" si="6" ref="F242:F248">IF($C$249=0,"",IF(C242="[Mark as ND1 if not relevant]","",C242/$C$249))</f>
        <v>0.14404211197958205</v>
      </c>
      <c r="G242" s="115">
        <f aca="true" t="shared" si="7" ref="G242:G248">IF($D$249=0,"",IF(D242="[Mark as ND1 if not relevant]","",D242/$D$249))</f>
        <v>0.13053342744781687</v>
      </c>
    </row>
    <row r="243" spans="1:7" ht="15">
      <c r="A243" s="101" t="s">
        <v>765</v>
      </c>
      <c r="B243" s="101" t="s">
        <v>734</v>
      </c>
      <c r="C243" s="158">
        <v>102.09</v>
      </c>
      <c r="D243" s="101">
        <v>2326</v>
      </c>
      <c r="F243" s="115">
        <f t="shared" si="6"/>
        <v>0.1480444902043243</v>
      </c>
      <c r="G243" s="115">
        <f t="shared" si="7"/>
        <v>0.11727336896238783</v>
      </c>
    </row>
    <row r="244" spans="1:7" ht="15">
      <c r="A244" s="101" t="s">
        <v>766</v>
      </c>
      <c r="B244" s="101" t="s">
        <v>736</v>
      </c>
      <c r="C244" s="158">
        <v>92.97</v>
      </c>
      <c r="D244" s="101">
        <v>1942</v>
      </c>
      <c r="F244" s="115">
        <f t="shared" si="6"/>
        <v>0.13481924041821952</v>
      </c>
      <c r="G244" s="115">
        <f t="shared" si="7"/>
        <v>0.09791267520419482</v>
      </c>
    </row>
    <row r="245" spans="1:7" ht="15">
      <c r="A245" s="101" t="s">
        <v>767</v>
      </c>
      <c r="B245" s="101" t="s">
        <v>738</v>
      </c>
      <c r="C245" s="158">
        <v>77.1</v>
      </c>
      <c r="D245" s="101">
        <v>1529</v>
      </c>
      <c r="F245" s="115">
        <f t="shared" si="6"/>
        <v>0.11180556562595163</v>
      </c>
      <c r="G245" s="115">
        <f t="shared" si="7"/>
        <v>0.07708984571947161</v>
      </c>
    </row>
    <row r="246" spans="1:7" ht="15">
      <c r="A246" s="101" t="s">
        <v>768</v>
      </c>
      <c r="B246" s="101" t="s">
        <v>740</v>
      </c>
      <c r="C246" s="158">
        <v>65.44</v>
      </c>
      <c r="D246" s="101">
        <v>1231</v>
      </c>
      <c r="F246" s="115">
        <f t="shared" si="6"/>
        <v>0.09489696776345363</v>
      </c>
      <c r="G246" s="115">
        <f t="shared" si="7"/>
        <v>0.06206514066754059</v>
      </c>
    </row>
    <row r="247" spans="1:7" ht="15">
      <c r="A247" s="101" t="s">
        <v>769</v>
      </c>
      <c r="B247" s="101" t="s">
        <v>742</v>
      </c>
      <c r="C247" s="158">
        <v>15.98</v>
      </c>
      <c r="D247" s="101">
        <v>262</v>
      </c>
      <c r="F247" s="115">
        <f t="shared" si="6"/>
        <v>0.02317318986644238</v>
      </c>
      <c r="G247" s="115">
        <f t="shared" si="7"/>
        <v>0.013209640012100433</v>
      </c>
    </row>
    <row r="248" spans="1:7" ht="15">
      <c r="A248" s="101" t="s">
        <v>770</v>
      </c>
      <c r="B248" s="101" t="s">
        <v>744</v>
      </c>
      <c r="C248" s="158">
        <v>1.6</v>
      </c>
      <c r="D248" s="101">
        <v>39</v>
      </c>
      <c r="F248" s="115">
        <f t="shared" si="6"/>
        <v>0.0023202192607201383</v>
      </c>
      <c r="G248" s="115">
        <f t="shared" si="7"/>
        <v>0.0019663204598164767</v>
      </c>
    </row>
    <row r="249" spans="1:7" ht="15">
      <c r="A249" s="101" t="s">
        <v>771</v>
      </c>
      <c r="B249" s="131" t="s">
        <v>96</v>
      </c>
      <c r="C249" s="158">
        <f>SUM(C241:C248)</f>
        <v>689.59</v>
      </c>
      <c r="D249" s="101">
        <f>SUM(D241:D248)</f>
        <v>19834</v>
      </c>
      <c r="F249" s="117">
        <f>SUM(F241:F248)</f>
        <v>0.9999999999999999</v>
      </c>
      <c r="G249" s="117">
        <f>SUM(G241:G248)</f>
        <v>0.9999999999999999</v>
      </c>
    </row>
    <row r="250" spans="1:7" ht="15" outlineLevel="1">
      <c r="A250" s="101" t="s">
        <v>772</v>
      </c>
      <c r="B250" s="118" t="s">
        <v>747</v>
      </c>
      <c r="F250" s="115">
        <f aca="true" t="shared" si="8" ref="F250:F255">IF($C$249=0,"",IF(C250="[for completion]","",C250/$C$249))</f>
        <v>0</v>
      </c>
      <c r="G250" s="115">
        <f aca="true" t="shared" si="9" ref="G250:G255">IF($D$249=0,"",IF(D250="[for completion]","",D250/$D$249))</f>
        <v>0</v>
      </c>
    </row>
    <row r="251" spans="1:7" ht="15" outlineLevel="1">
      <c r="A251" s="101" t="s">
        <v>773</v>
      </c>
      <c r="B251" s="118" t="s">
        <v>749</v>
      </c>
      <c r="F251" s="115">
        <f t="shared" si="8"/>
        <v>0</v>
      </c>
      <c r="G251" s="115">
        <f t="shared" si="9"/>
        <v>0</v>
      </c>
    </row>
    <row r="252" spans="1:7" ht="15" outlineLevel="1">
      <c r="A252" s="101" t="s">
        <v>774</v>
      </c>
      <c r="B252" s="118" t="s">
        <v>751</v>
      </c>
      <c r="F252" s="115">
        <f t="shared" si="8"/>
        <v>0</v>
      </c>
      <c r="G252" s="115">
        <f t="shared" si="9"/>
        <v>0</v>
      </c>
    </row>
    <row r="253" spans="1:7" ht="15" outlineLevel="1">
      <c r="A253" s="101" t="s">
        <v>775</v>
      </c>
      <c r="B253" s="118" t="s">
        <v>753</v>
      </c>
      <c r="F253" s="115">
        <f t="shared" si="8"/>
        <v>0</v>
      </c>
      <c r="G253" s="115">
        <f t="shared" si="9"/>
        <v>0</v>
      </c>
    </row>
    <row r="254" spans="1:7" ht="15" outlineLevel="1">
      <c r="A254" s="101" t="s">
        <v>776</v>
      </c>
      <c r="B254" s="118" t="s">
        <v>755</v>
      </c>
      <c r="F254" s="115">
        <f t="shared" si="8"/>
        <v>0</v>
      </c>
      <c r="G254" s="115">
        <f t="shared" si="9"/>
        <v>0</v>
      </c>
    </row>
    <row r="255" spans="1:7" ht="15" outlineLevel="1">
      <c r="A255" s="101" t="s">
        <v>777</v>
      </c>
      <c r="B255" s="118" t="s">
        <v>757</v>
      </c>
      <c r="F255" s="115">
        <f t="shared" si="8"/>
        <v>0</v>
      </c>
      <c r="G255" s="115">
        <f t="shared" si="9"/>
        <v>0</v>
      </c>
    </row>
    <row r="256" spans="1:7" ht="15" outlineLevel="1">
      <c r="A256" s="101" t="s">
        <v>778</v>
      </c>
      <c r="B256" s="118"/>
      <c r="F256" s="115"/>
      <c r="G256" s="115"/>
    </row>
    <row r="257" spans="1:7" ht="15" outlineLevel="1">
      <c r="A257" s="101" t="s">
        <v>779</v>
      </c>
      <c r="B257" s="118"/>
      <c r="F257" s="115"/>
      <c r="G257" s="115"/>
    </row>
    <row r="258" spans="1:7" ht="15" outlineLevel="1">
      <c r="A258" s="101" t="s">
        <v>780</v>
      </c>
      <c r="B258" s="118"/>
      <c r="F258" s="115"/>
      <c r="G258" s="115"/>
    </row>
    <row r="259" spans="1:7" ht="15" customHeight="1">
      <c r="A259" s="112"/>
      <c r="B259" s="113" t="s">
        <v>781</v>
      </c>
      <c r="C259" s="112" t="s">
        <v>521</v>
      </c>
      <c r="D259" s="112"/>
      <c r="E259" s="119"/>
      <c r="F259" s="112"/>
      <c r="G259" s="112"/>
    </row>
    <row r="260" spans="1:7" ht="15">
      <c r="A260" s="101" t="s">
        <v>782</v>
      </c>
      <c r="B260" s="101" t="s">
        <v>783</v>
      </c>
      <c r="C260" s="157">
        <v>0.6733</v>
      </c>
      <c r="E260" s="117"/>
      <c r="F260" s="117"/>
      <c r="G260" s="117"/>
    </row>
    <row r="261" spans="1:6" ht="15">
      <c r="A261" s="101" t="s">
        <v>784</v>
      </c>
      <c r="B261" s="101" t="s">
        <v>785</v>
      </c>
      <c r="C261" s="157">
        <v>0.3043</v>
      </c>
      <c r="E261" s="117"/>
      <c r="F261" s="117"/>
    </row>
    <row r="262" spans="1:6" ht="15">
      <c r="A262" s="101" t="s">
        <v>786</v>
      </c>
      <c r="B262" s="101" t="s">
        <v>787</v>
      </c>
      <c r="C262" s="157">
        <v>0.0224</v>
      </c>
      <c r="E262" s="117"/>
      <c r="F262" s="117"/>
    </row>
    <row r="263" spans="1:14" ht="15">
      <c r="A263" s="101" t="s">
        <v>788</v>
      </c>
      <c r="B263" s="122" t="s">
        <v>1142</v>
      </c>
      <c r="C263" s="117"/>
      <c r="D263" s="128"/>
      <c r="E263" s="128"/>
      <c r="F263" s="129"/>
      <c r="G263" s="129"/>
      <c r="H263" s="96"/>
      <c r="I263" s="101"/>
      <c r="J263" s="101"/>
      <c r="K263" s="101"/>
      <c r="L263" s="96"/>
      <c r="M263" s="96"/>
      <c r="N263" s="96"/>
    </row>
    <row r="264" spans="1:6" ht="15">
      <c r="A264" s="101" t="s">
        <v>1150</v>
      </c>
      <c r="B264" s="101" t="s">
        <v>94</v>
      </c>
      <c r="C264" s="117"/>
      <c r="E264" s="117"/>
      <c r="F264" s="117"/>
    </row>
    <row r="265" spans="1:6" ht="15" outlineLevel="1">
      <c r="A265" s="101" t="s">
        <v>789</v>
      </c>
      <c r="B265" s="118" t="s">
        <v>790</v>
      </c>
      <c r="C265" s="117"/>
      <c r="E265" s="117"/>
      <c r="F265" s="117"/>
    </row>
    <row r="266" spans="1:6" ht="15" outlineLevel="1">
      <c r="A266" s="101" t="s">
        <v>791</v>
      </c>
      <c r="B266" s="118" t="s">
        <v>792</v>
      </c>
      <c r="C266" s="138"/>
      <c r="E266" s="117"/>
      <c r="F266" s="117"/>
    </row>
    <row r="267" spans="1:6" ht="15" outlineLevel="1">
      <c r="A267" s="101" t="s">
        <v>793</v>
      </c>
      <c r="B267" s="118" t="s">
        <v>794</v>
      </c>
      <c r="C267" s="117"/>
      <c r="E267" s="117"/>
      <c r="F267" s="117"/>
    </row>
    <row r="268" spans="1:6" ht="15" outlineLevel="1">
      <c r="A268" s="101" t="s">
        <v>795</v>
      </c>
      <c r="B268" s="118" t="s">
        <v>796</v>
      </c>
      <c r="C268" s="117"/>
      <c r="E268" s="117"/>
      <c r="F268" s="117"/>
    </row>
    <row r="269" spans="1:6" ht="15" outlineLevel="1">
      <c r="A269" s="101" t="s">
        <v>797</v>
      </c>
      <c r="B269" s="118" t="s">
        <v>798</v>
      </c>
      <c r="C269" s="117"/>
      <c r="E269" s="117"/>
      <c r="F269" s="117"/>
    </row>
    <row r="270" spans="1:6" ht="15" outlineLevel="1">
      <c r="A270" s="101" t="s">
        <v>799</v>
      </c>
      <c r="B270" s="118" t="s">
        <v>98</v>
      </c>
      <c r="C270" s="117"/>
      <c r="E270" s="117"/>
      <c r="F270" s="117"/>
    </row>
    <row r="271" spans="1:6" ht="15" outlineLevel="1">
      <c r="A271" s="101" t="s">
        <v>800</v>
      </c>
      <c r="B271" s="118" t="s">
        <v>98</v>
      </c>
      <c r="C271" s="117"/>
      <c r="E271" s="117"/>
      <c r="F271" s="117"/>
    </row>
    <row r="272" spans="1:6" ht="15" outlineLevel="1">
      <c r="A272" s="101" t="s">
        <v>801</v>
      </c>
      <c r="B272" s="118" t="s">
        <v>98</v>
      </c>
      <c r="C272" s="117"/>
      <c r="E272" s="117"/>
      <c r="F272" s="117"/>
    </row>
    <row r="273" spans="1:6" ht="15" outlineLevel="1">
      <c r="A273" s="101" t="s">
        <v>802</v>
      </c>
      <c r="B273" s="118" t="s">
        <v>98</v>
      </c>
      <c r="C273" s="117"/>
      <c r="E273" s="117"/>
      <c r="F273" s="117"/>
    </row>
    <row r="274" spans="1:6" ht="15" outlineLevel="1">
      <c r="A274" s="101" t="s">
        <v>803</v>
      </c>
      <c r="B274" s="118" t="s">
        <v>98</v>
      </c>
      <c r="C274" s="117"/>
      <c r="E274" s="117"/>
      <c r="F274" s="117"/>
    </row>
    <row r="275" spans="1:6" ht="15" outlineLevel="1">
      <c r="A275" s="101" t="s">
        <v>804</v>
      </c>
      <c r="B275" s="118" t="s">
        <v>98</v>
      </c>
      <c r="C275" s="117"/>
      <c r="E275" s="117"/>
      <c r="F275" s="117"/>
    </row>
    <row r="276" spans="1:7" ht="15" customHeight="1">
      <c r="A276" s="112"/>
      <c r="B276" s="113" t="s">
        <v>805</v>
      </c>
      <c r="C276" s="112" t="s">
        <v>521</v>
      </c>
      <c r="D276" s="112"/>
      <c r="E276" s="119"/>
      <c r="F276" s="112"/>
      <c r="G276" s="114"/>
    </row>
    <row r="277" spans="1:6" ht="15">
      <c r="A277" s="101" t="s">
        <v>7</v>
      </c>
      <c r="B277" s="101" t="s">
        <v>1143</v>
      </c>
      <c r="C277" s="136">
        <v>1</v>
      </c>
      <c r="E277" s="96"/>
      <c r="F277" s="96"/>
    </row>
    <row r="278" spans="1:6" ht="15">
      <c r="A278" s="101" t="s">
        <v>806</v>
      </c>
      <c r="B278" s="101" t="s">
        <v>807</v>
      </c>
      <c r="C278" s="136">
        <v>0</v>
      </c>
      <c r="E278" s="96"/>
      <c r="F278" s="96"/>
    </row>
    <row r="279" spans="1:6" ht="15">
      <c r="A279" s="101" t="s">
        <v>808</v>
      </c>
      <c r="B279" s="101" t="s">
        <v>94</v>
      </c>
      <c r="C279" s="136">
        <v>0</v>
      </c>
      <c r="E279" s="96"/>
      <c r="F279" s="96"/>
    </row>
    <row r="280" spans="1:6" ht="15" outlineLevel="1">
      <c r="A280" s="101" t="s">
        <v>809</v>
      </c>
      <c r="C280" s="136"/>
      <c r="E280" s="96"/>
      <c r="F280" s="96"/>
    </row>
    <row r="281" spans="1:6" ht="15" outlineLevel="1">
      <c r="A281" s="101" t="s">
        <v>810</v>
      </c>
      <c r="C281" s="136"/>
      <c r="E281" s="96"/>
      <c r="F281" s="96"/>
    </row>
    <row r="282" spans="1:6" ht="15" outlineLevel="1">
      <c r="A282" s="101" t="s">
        <v>811</v>
      </c>
      <c r="C282" s="136"/>
      <c r="E282" s="96"/>
      <c r="F282" s="96"/>
    </row>
    <row r="283" spans="1:6" ht="15" outlineLevel="1">
      <c r="A283" s="101" t="s">
        <v>812</v>
      </c>
      <c r="C283" s="136"/>
      <c r="E283" s="96"/>
      <c r="F283" s="96"/>
    </row>
    <row r="284" spans="1:6" ht="15" outlineLevel="1">
      <c r="A284" s="101" t="s">
        <v>813</v>
      </c>
      <c r="C284" s="136"/>
      <c r="E284" s="96"/>
      <c r="F284" s="96"/>
    </row>
    <row r="285" spans="1:6" ht="15" outlineLevel="1">
      <c r="A285" s="101" t="s">
        <v>814</v>
      </c>
      <c r="C285" s="136"/>
      <c r="E285" s="96"/>
      <c r="F285" s="96"/>
    </row>
    <row r="286" spans="1:7" ht="18.75">
      <c r="A286" s="125"/>
      <c r="B286" s="126" t="s">
        <v>815</v>
      </c>
      <c r="C286" s="125"/>
      <c r="D286" s="125"/>
      <c r="E286" s="125"/>
      <c r="F286" s="127"/>
      <c r="G286" s="127"/>
    </row>
    <row r="287" spans="1:7" ht="15" customHeight="1">
      <c r="A287" s="112"/>
      <c r="B287" s="113" t="s">
        <v>816</v>
      </c>
      <c r="C287" s="112" t="s">
        <v>694</v>
      </c>
      <c r="D287" s="112" t="s">
        <v>695</v>
      </c>
      <c r="E287" s="112"/>
      <c r="F287" s="112" t="s">
        <v>522</v>
      </c>
      <c r="G287" s="112" t="s">
        <v>696</v>
      </c>
    </row>
    <row r="288" spans="1:7" ht="15">
      <c r="A288" s="101" t="s">
        <v>817</v>
      </c>
      <c r="B288" s="101" t="s">
        <v>698</v>
      </c>
      <c r="C288" s="101" t="s">
        <v>966</v>
      </c>
      <c r="D288" s="128"/>
      <c r="E288" s="128"/>
      <c r="F288" s="129"/>
      <c r="G288" s="129"/>
    </row>
    <row r="289" spans="1:7" ht="15">
      <c r="A289" s="128"/>
      <c r="D289" s="128"/>
      <c r="E289" s="128"/>
      <c r="F289" s="129"/>
      <c r="G289" s="129"/>
    </row>
    <row r="290" spans="2:7" ht="15">
      <c r="B290" s="101" t="s">
        <v>699</v>
      </c>
      <c r="D290" s="128"/>
      <c r="E290" s="128"/>
      <c r="F290" s="129"/>
      <c r="G290" s="129"/>
    </row>
    <row r="291" spans="1:7" ht="15">
      <c r="A291" s="101" t="s">
        <v>818</v>
      </c>
      <c r="B291" s="122" t="s">
        <v>616</v>
      </c>
      <c r="C291" s="101" t="s">
        <v>966</v>
      </c>
      <c r="D291" s="101" t="s">
        <v>966</v>
      </c>
      <c r="E291" s="128"/>
      <c r="F291" s="115">
        <f aca="true" t="shared" si="10" ref="F291:F314">IF($C$315=0,"",IF(C291="[for completion]","",C291/$C$315))</f>
      </c>
      <c r="G291" s="115">
        <f aca="true" t="shared" si="11" ref="G291:G314">IF($D$315=0,"",IF(D291="[for completion]","",D291/$D$315))</f>
      </c>
    </row>
    <row r="292" spans="1:7" ht="15">
      <c r="A292" s="101" t="s">
        <v>819</v>
      </c>
      <c r="B292" s="122" t="s">
        <v>616</v>
      </c>
      <c r="C292" s="101" t="s">
        <v>966</v>
      </c>
      <c r="D292" s="101" t="s">
        <v>966</v>
      </c>
      <c r="E292" s="128"/>
      <c r="F292" s="115">
        <f t="shared" si="10"/>
      </c>
      <c r="G292" s="115">
        <f t="shared" si="11"/>
      </c>
    </row>
    <row r="293" spans="1:7" ht="15">
      <c r="A293" s="101" t="s">
        <v>820</v>
      </c>
      <c r="B293" s="122" t="s">
        <v>616</v>
      </c>
      <c r="C293" s="101" t="s">
        <v>966</v>
      </c>
      <c r="D293" s="101" t="s">
        <v>966</v>
      </c>
      <c r="E293" s="128"/>
      <c r="F293" s="115">
        <f t="shared" si="10"/>
      </c>
      <c r="G293" s="115">
        <f t="shared" si="11"/>
      </c>
    </row>
    <row r="294" spans="1:7" ht="15">
      <c r="A294" s="101" t="s">
        <v>821</v>
      </c>
      <c r="B294" s="122" t="s">
        <v>616</v>
      </c>
      <c r="C294" s="101" t="s">
        <v>966</v>
      </c>
      <c r="D294" s="101" t="s">
        <v>966</v>
      </c>
      <c r="E294" s="128"/>
      <c r="F294" s="115">
        <f t="shared" si="10"/>
      </c>
      <c r="G294" s="115">
        <f t="shared" si="11"/>
      </c>
    </row>
    <row r="295" spans="1:7" ht="15">
      <c r="A295" s="101" t="s">
        <v>822</v>
      </c>
      <c r="B295" s="122" t="s">
        <v>616</v>
      </c>
      <c r="C295" s="101" t="s">
        <v>966</v>
      </c>
      <c r="D295" s="101" t="s">
        <v>966</v>
      </c>
      <c r="E295" s="128"/>
      <c r="F295" s="115">
        <f t="shared" si="10"/>
      </c>
      <c r="G295" s="115">
        <f t="shared" si="11"/>
      </c>
    </row>
    <row r="296" spans="1:7" ht="15">
      <c r="A296" s="101" t="s">
        <v>823</v>
      </c>
      <c r="B296" s="122" t="s">
        <v>616</v>
      </c>
      <c r="C296" s="101" t="s">
        <v>966</v>
      </c>
      <c r="D296" s="101" t="s">
        <v>966</v>
      </c>
      <c r="E296" s="128"/>
      <c r="F296" s="115">
        <f t="shared" si="10"/>
      </c>
      <c r="G296" s="115">
        <f t="shared" si="11"/>
      </c>
    </row>
    <row r="297" spans="1:7" ht="15">
      <c r="A297" s="101" t="s">
        <v>824</v>
      </c>
      <c r="B297" s="122" t="s">
        <v>616</v>
      </c>
      <c r="C297" s="101" t="s">
        <v>966</v>
      </c>
      <c r="D297" s="101" t="s">
        <v>966</v>
      </c>
      <c r="E297" s="128"/>
      <c r="F297" s="115">
        <f t="shared" si="10"/>
      </c>
      <c r="G297" s="115">
        <f t="shared" si="11"/>
      </c>
    </row>
    <row r="298" spans="1:7" ht="15">
      <c r="A298" s="101" t="s">
        <v>825</v>
      </c>
      <c r="B298" s="122" t="s">
        <v>616</v>
      </c>
      <c r="C298" s="101" t="s">
        <v>966</v>
      </c>
      <c r="D298" s="101" t="s">
        <v>966</v>
      </c>
      <c r="E298" s="128"/>
      <c r="F298" s="115">
        <f t="shared" si="10"/>
      </c>
      <c r="G298" s="115">
        <f t="shared" si="11"/>
      </c>
    </row>
    <row r="299" spans="1:7" ht="15">
      <c r="A299" s="101" t="s">
        <v>826</v>
      </c>
      <c r="B299" s="122" t="s">
        <v>616</v>
      </c>
      <c r="C299" s="101" t="s">
        <v>966</v>
      </c>
      <c r="D299" s="101" t="s">
        <v>966</v>
      </c>
      <c r="E299" s="128"/>
      <c r="F299" s="115">
        <f t="shared" si="10"/>
      </c>
      <c r="G299" s="115">
        <f t="shared" si="11"/>
      </c>
    </row>
    <row r="300" spans="1:7" ht="15">
      <c r="A300" s="101" t="s">
        <v>827</v>
      </c>
      <c r="B300" s="122" t="s">
        <v>616</v>
      </c>
      <c r="C300" s="101" t="s">
        <v>966</v>
      </c>
      <c r="D300" s="101" t="s">
        <v>966</v>
      </c>
      <c r="E300" s="122"/>
      <c r="F300" s="115">
        <f t="shared" si="10"/>
      </c>
      <c r="G300" s="115">
        <f t="shared" si="11"/>
      </c>
    </row>
    <row r="301" spans="1:7" ht="15">
      <c r="A301" s="101" t="s">
        <v>828</v>
      </c>
      <c r="B301" s="122" t="s">
        <v>616</v>
      </c>
      <c r="C301" s="101" t="s">
        <v>966</v>
      </c>
      <c r="D301" s="101" t="s">
        <v>966</v>
      </c>
      <c r="E301" s="122"/>
      <c r="F301" s="115">
        <f t="shared" si="10"/>
      </c>
      <c r="G301" s="115">
        <f t="shared" si="11"/>
      </c>
    </row>
    <row r="302" spans="1:7" ht="15">
      <c r="A302" s="101" t="s">
        <v>829</v>
      </c>
      <c r="B302" s="122" t="s">
        <v>616</v>
      </c>
      <c r="C302" s="101" t="s">
        <v>966</v>
      </c>
      <c r="D302" s="101" t="s">
        <v>966</v>
      </c>
      <c r="E302" s="122"/>
      <c r="F302" s="115">
        <f t="shared" si="10"/>
      </c>
      <c r="G302" s="115">
        <f t="shared" si="11"/>
      </c>
    </row>
    <row r="303" spans="1:7" ht="15">
      <c r="A303" s="101" t="s">
        <v>830</v>
      </c>
      <c r="B303" s="122" t="s">
        <v>616</v>
      </c>
      <c r="C303" s="101" t="s">
        <v>966</v>
      </c>
      <c r="D303" s="101" t="s">
        <v>966</v>
      </c>
      <c r="E303" s="122"/>
      <c r="F303" s="115">
        <f t="shared" si="10"/>
      </c>
      <c r="G303" s="115">
        <f t="shared" si="11"/>
      </c>
    </row>
    <row r="304" spans="1:7" ht="15">
      <c r="A304" s="101" t="s">
        <v>831</v>
      </c>
      <c r="B304" s="122" t="s">
        <v>616</v>
      </c>
      <c r="C304" s="101" t="s">
        <v>966</v>
      </c>
      <c r="D304" s="101" t="s">
        <v>966</v>
      </c>
      <c r="E304" s="122"/>
      <c r="F304" s="115">
        <f t="shared" si="10"/>
      </c>
      <c r="G304" s="115">
        <f t="shared" si="11"/>
      </c>
    </row>
    <row r="305" spans="1:7" ht="15">
      <c r="A305" s="101" t="s">
        <v>832</v>
      </c>
      <c r="B305" s="122" t="s">
        <v>616</v>
      </c>
      <c r="C305" s="101" t="s">
        <v>966</v>
      </c>
      <c r="D305" s="101" t="s">
        <v>966</v>
      </c>
      <c r="E305" s="122"/>
      <c r="F305" s="115">
        <f t="shared" si="10"/>
      </c>
      <c r="G305" s="115">
        <f t="shared" si="11"/>
      </c>
    </row>
    <row r="306" spans="1:7" ht="15">
      <c r="A306" s="101" t="s">
        <v>833</v>
      </c>
      <c r="B306" s="122" t="s">
        <v>616</v>
      </c>
      <c r="C306" s="101" t="s">
        <v>966</v>
      </c>
      <c r="D306" s="101" t="s">
        <v>966</v>
      </c>
      <c r="F306" s="115">
        <f t="shared" si="10"/>
      </c>
      <c r="G306" s="115">
        <f t="shared" si="11"/>
      </c>
    </row>
    <row r="307" spans="1:7" ht="15">
      <c r="A307" s="101" t="s">
        <v>834</v>
      </c>
      <c r="B307" s="122" t="s">
        <v>616</v>
      </c>
      <c r="C307" s="101" t="s">
        <v>966</v>
      </c>
      <c r="D307" s="101" t="s">
        <v>966</v>
      </c>
      <c r="E307" s="117"/>
      <c r="F307" s="115">
        <f t="shared" si="10"/>
      </c>
      <c r="G307" s="115">
        <f t="shared" si="11"/>
      </c>
    </row>
    <row r="308" spans="1:7" ht="15">
      <c r="A308" s="101" t="s">
        <v>835</v>
      </c>
      <c r="B308" s="122" t="s">
        <v>616</v>
      </c>
      <c r="C308" s="101" t="s">
        <v>966</v>
      </c>
      <c r="D308" s="101" t="s">
        <v>966</v>
      </c>
      <c r="E308" s="117"/>
      <c r="F308" s="115">
        <f t="shared" si="10"/>
      </c>
      <c r="G308" s="115">
        <f t="shared" si="11"/>
      </c>
    </row>
    <row r="309" spans="1:7" ht="15">
      <c r="A309" s="101" t="s">
        <v>836</v>
      </c>
      <c r="B309" s="122" t="s">
        <v>616</v>
      </c>
      <c r="C309" s="101" t="s">
        <v>966</v>
      </c>
      <c r="D309" s="101" t="s">
        <v>966</v>
      </c>
      <c r="E309" s="117"/>
      <c r="F309" s="115">
        <f t="shared" si="10"/>
      </c>
      <c r="G309" s="115">
        <f t="shared" si="11"/>
      </c>
    </row>
    <row r="310" spans="1:7" ht="15">
      <c r="A310" s="101" t="s">
        <v>837</v>
      </c>
      <c r="B310" s="122" t="s">
        <v>616</v>
      </c>
      <c r="C310" s="101" t="s">
        <v>966</v>
      </c>
      <c r="D310" s="101" t="s">
        <v>966</v>
      </c>
      <c r="E310" s="117"/>
      <c r="F310" s="115">
        <f t="shared" si="10"/>
      </c>
      <c r="G310" s="115">
        <f t="shared" si="11"/>
      </c>
    </row>
    <row r="311" spans="1:7" ht="15">
      <c r="A311" s="101" t="s">
        <v>838</v>
      </c>
      <c r="B311" s="122" t="s">
        <v>616</v>
      </c>
      <c r="C311" s="101" t="s">
        <v>966</v>
      </c>
      <c r="D311" s="101" t="s">
        <v>966</v>
      </c>
      <c r="E311" s="117"/>
      <c r="F311" s="115">
        <f t="shared" si="10"/>
      </c>
      <c r="G311" s="115">
        <f t="shared" si="11"/>
      </c>
    </row>
    <row r="312" spans="1:7" ht="15">
      <c r="A312" s="101" t="s">
        <v>839</v>
      </c>
      <c r="B312" s="122" t="s">
        <v>616</v>
      </c>
      <c r="C312" s="101" t="s">
        <v>966</v>
      </c>
      <c r="D312" s="101" t="s">
        <v>966</v>
      </c>
      <c r="E312" s="117"/>
      <c r="F312" s="115">
        <f t="shared" si="10"/>
      </c>
      <c r="G312" s="115">
        <f t="shared" si="11"/>
      </c>
    </row>
    <row r="313" spans="1:7" ht="15">
      <c r="A313" s="101" t="s">
        <v>840</v>
      </c>
      <c r="B313" s="122" t="s">
        <v>616</v>
      </c>
      <c r="C313" s="101" t="s">
        <v>966</v>
      </c>
      <c r="D313" s="101" t="s">
        <v>966</v>
      </c>
      <c r="E313" s="117"/>
      <c r="F313" s="115">
        <f t="shared" si="10"/>
      </c>
      <c r="G313" s="115">
        <f t="shared" si="11"/>
      </c>
    </row>
    <row r="314" spans="1:7" ht="15">
      <c r="A314" s="101" t="s">
        <v>841</v>
      </c>
      <c r="B314" s="122" t="s">
        <v>616</v>
      </c>
      <c r="C314" s="101" t="s">
        <v>966</v>
      </c>
      <c r="D314" s="101" t="s">
        <v>966</v>
      </c>
      <c r="E314" s="117"/>
      <c r="F314" s="115">
        <f t="shared" si="10"/>
      </c>
      <c r="G314" s="115">
        <f t="shared" si="11"/>
      </c>
    </row>
    <row r="315" spans="1:7" ht="15">
      <c r="A315" s="101" t="s">
        <v>842</v>
      </c>
      <c r="B315" s="131" t="s">
        <v>96</v>
      </c>
      <c r="C315" s="122">
        <f>SUM(C291:C314)</f>
        <v>0</v>
      </c>
      <c r="D315" s="122">
        <f>SUM(D291:D314)</f>
        <v>0</v>
      </c>
      <c r="E315" s="117"/>
      <c r="F315" s="132">
        <f>SUM(F291:F314)</f>
        <v>0</v>
      </c>
      <c r="G315" s="132">
        <f>SUM(G291:G314)</f>
        <v>0</v>
      </c>
    </row>
    <row r="316" spans="1:7" ht="15" customHeight="1">
      <c r="A316" s="112"/>
      <c r="B316" s="113" t="s">
        <v>843</v>
      </c>
      <c r="C316" s="112" t="s">
        <v>694</v>
      </c>
      <c r="D316" s="112" t="s">
        <v>695</v>
      </c>
      <c r="E316" s="112"/>
      <c r="F316" s="112" t="s">
        <v>522</v>
      </c>
      <c r="G316" s="112" t="s">
        <v>696</v>
      </c>
    </row>
    <row r="317" spans="1:7" ht="15">
      <c r="A317" s="101" t="s">
        <v>844</v>
      </c>
      <c r="B317" s="101" t="s">
        <v>727</v>
      </c>
      <c r="C317" s="136" t="s">
        <v>966</v>
      </c>
      <c r="G317" s="101"/>
    </row>
    <row r="318" ht="15">
      <c r="G318" s="101"/>
    </row>
    <row r="319" spans="2:7" ht="15">
      <c r="B319" s="122" t="s">
        <v>728</v>
      </c>
      <c r="G319" s="101"/>
    </row>
    <row r="320" spans="1:7" ht="15">
      <c r="A320" s="101" t="s">
        <v>845</v>
      </c>
      <c r="B320" s="101" t="s">
        <v>730</v>
      </c>
      <c r="C320" s="101" t="s">
        <v>966</v>
      </c>
      <c r="D320" s="101" t="s">
        <v>966</v>
      </c>
      <c r="F320" s="115">
        <f>IF($C$328=0,"",IF(C320="[for completion]","",C320/$C$328))</f>
      </c>
      <c r="G320" s="115">
        <f>IF($D$328=0,"",IF(D320="[for completion]","",D320/$D$328))</f>
      </c>
    </row>
    <row r="321" spans="1:7" ht="15">
      <c r="A321" s="101" t="s">
        <v>846</v>
      </c>
      <c r="B321" s="101" t="s">
        <v>732</v>
      </c>
      <c r="C321" s="101" t="s">
        <v>966</v>
      </c>
      <c r="D321" s="101" t="s">
        <v>966</v>
      </c>
      <c r="F321" s="115">
        <f aca="true" t="shared" si="12" ref="F321:F334">IF($C$328=0,"",IF(C321="[for completion]","",C321/$C$328))</f>
      </c>
      <c r="G321" s="115">
        <f aca="true" t="shared" si="13" ref="G321:G334">IF($D$328=0,"",IF(D321="[for completion]","",D321/$D$328))</f>
      </c>
    </row>
    <row r="322" spans="1:7" ht="15">
      <c r="A322" s="101" t="s">
        <v>847</v>
      </c>
      <c r="B322" s="101" t="s">
        <v>734</v>
      </c>
      <c r="C322" s="101" t="s">
        <v>966</v>
      </c>
      <c r="D322" s="101" t="s">
        <v>966</v>
      </c>
      <c r="F322" s="115">
        <f t="shared" si="12"/>
      </c>
      <c r="G322" s="115">
        <f t="shared" si="13"/>
      </c>
    </row>
    <row r="323" spans="1:7" ht="15">
      <c r="A323" s="101" t="s">
        <v>848</v>
      </c>
      <c r="B323" s="101" t="s">
        <v>736</v>
      </c>
      <c r="C323" s="101" t="s">
        <v>966</v>
      </c>
      <c r="D323" s="101" t="s">
        <v>966</v>
      </c>
      <c r="F323" s="115">
        <f t="shared" si="12"/>
      </c>
      <c r="G323" s="115">
        <f t="shared" si="13"/>
      </c>
    </row>
    <row r="324" spans="1:7" ht="15">
      <c r="A324" s="101" t="s">
        <v>849</v>
      </c>
      <c r="B324" s="101" t="s">
        <v>738</v>
      </c>
      <c r="C324" s="101" t="s">
        <v>966</v>
      </c>
      <c r="D324" s="101" t="s">
        <v>966</v>
      </c>
      <c r="F324" s="115">
        <f t="shared" si="12"/>
      </c>
      <c r="G324" s="115">
        <f t="shared" si="13"/>
      </c>
    </row>
    <row r="325" spans="1:7" ht="15">
      <c r="A325" s="101" t="s">
        <v>850</v>
      </c>
      <c r="B325" s="101" t="s">
        <v>740</v>
      </c>
      <c r="C325" s="101" t="s">
        <v>966</v>
      </c>
      <c r="D325" s="101" t="s">
        <v>966</v>
      </c>
      <c r="F325" s="115">
        <f t="shared" si="12"/>
      </c>
      <c r="G325" s="115">
        <f t="shared" si="13"/>
      </c>
    </row>
    <row r="326" spans="1:7" ht="15">
      <c r="A326" s="101" t="s">
        <v>851</v>
      </c>
      <c r="B326" s="101" t="s">
        <v>742</v>
      </c>
      <c r="C326" s="101" t="s">
        <v>966</v>
      </c>
      <c r="D326" s="101" t="s">
        <v>966</v>
      </c>
      <c r="F326" s="115">
        <f t="shared" si="12"/>
      </c>
      <c r="G326" s="115">
        <f t="shared" si="13"/>
      </c>
    </row>
    <row r="327" spans="1:7" ht="15">
      <c r="A327" s="101" t="s">
        <v>852</v>
      </c>
      <c r="B327" s="101" t="s">
        <v>744</v>
      </c>
      <c r="C327" s="101" t="s">
        <v>966</v>
      </c>
      <c r="D327" s="101" t="s">
        <v>966</v>
      </c>
      <c r="F327" s="115">
        <f t="shared" si="12"/>
      </c>
      <c r="G327" s="115">
        <f t="shared" si="13"/>
      </c>
    </row>
    <row r="328" spans="1:7" ht="15">
      <c r="A328" s="101" t="s">
        <v>853</v>
      </c>
      <c r="B328" s="131" t="s">
        <v>96</v>
      </c>
      <c r="C328" s="101">
        <f>SUM(C320:C327)</f>
        <v>0</v>
      </c>
      <c r="D328" s="101">
        <f>SUM(D320:D327)</f>
        <v>0</v>
      </c>
      <c r="F328" s="117">
        <f>SUM(F320:F327)</f>
        <v>0</v>
      </c>
      <c r="G328" s="117">
        <f>SUM(G320:G327)</f>
        <v>0</v>
      </c>
    </row>
    <row r="329" spans="1:7" ht="15" outlineLevel="1">
      <c r="A329" s="101" t="s">
        <v>854</v>
      </c>
      <c r="B329" s="118" t="s">
        <v>747</v>
      </c>
      <c r="F329" s="115">
        <f t="shared" si="12"/>
      </c>
      <c r="G329" s="115">
        <f t="shared" si="13"/>
      </c>
    </row>
    <row r="330" spans="1:7" ht="15" outlineLevel="1">
      <c r="A330" s="101" t="s">
        <v>855</v>
      </c>
      <c r="B330" s="118" t="s">
        <v>749</v>
      </c>
      <c r="F330" s="115">
        <f t="shared" si="12"/>
      </c>
      <c r="G330" s="115">
        <f t="shared" si="13"/>
      </c>
    </row>
    <row r="331" spans="1:7" ht="15" outlineLevel="1">
      <c r="A331" s="101" t="s">
        <v>856</v>
      </c>
      <c r="B331" s="118" t="s">
        <v>751</v>
      </c>
      <c r="F331" s="115">
        <f t="shared" si="12"/>
      </c>
      <c r="G331" s="115">
        <f t="shared" si="13"/>
      </c>
    </row>
    <row r="332" spans="1:7" ht="15" outlineLevel="1">
      <c r="A332" s="101" t="s">
        <v>857</v>
      </c>
      <c r="B332" s="118" t="s">
        <v>753</v>
      </c>
      <c r="F332" s="115">
        <f t="shared" si="12"/>
      </c>
      <c r="G332" s="115">
        <f t="shared" si="13"/>
      </c>
    </row>
    <row r="333" spans="1:7" ht="15" outlineLevel="1">
      <c r="A333" s="101" t="s">
        <v>858</v>
      </c>
      <c r="B333" s="118" t="s">
        <v>755</v>
      </c>
      <c r="F333" s="115">
        <f t="shared" si="12"/>
      </c>
      <c r="G333" s="115">
        <f t="shared" si="13"/>
      </c>
    </row>
    <row r="334" spans="1:7" ht="15" outlineLevel="1">
      <c r="A334" s="101" t="s">
        <v>859</v>
      </c>
      <c r="B334" s="118" t="s">
        <v>757</v>
      </c>
      <c r="F334" s="115">
        <f t="shared" si="12"/>
      </c>
      <c r="G334" s="115">
        <f t="shared" si="13"/>
      </c>
    </row>
    <row r="335" spans="1:7" ht="15" outlineLevel="1">
      <c r="A335" s="101" t="s">
        <v>860</v>
      </c>
      <c r="B335" s="118"/>
      <c r="F335" s="115"/>
      <c r="G335" s="115"/>
    </row>
    <row r="336" spans="1:7" ht="15" outlineLevel="1">
      <c r="A336" s="101" t="s">
        <v>861</v>
      </c>
      <c r="B336" s="118"/>
      <c r="F336" s="115"/>
      <c r="G336" s="115"/>
    </row>
    <row r="337" spans="1:7" ht="15" outlineLevel="1">
      <c r="A337" s="101" t="s">
        <v>862</v>
      </c>
      <c r="B337" s="118"/>
      <c r="F337" s="117"/>
      <c r="G337" s="117"/>
    </row>
    <row r="338" spans="1:7" ht="15" customHeight="1">
      <c r="A338" s="112"/>
      <c r="B338" s="113" t="s">
        <v>863</v>
      </c>
      <c r="C338" s="112" t="s">
        <v>694</v>
      </c>
      <c r="D338" s="112" t="s">
        <v>695</v>
      </c>
      <c r="E338" s="112"/>
      <c r="F338" s="112" t="s">
        <v>522</v>
      </c>
      <c r="G338" s="112" t="s">
        <v>696</v>
      </c>
    </row>
    <row r="339" spans="1:7" ht="15">
      <c r="A339" s="101" t="s">
        <v>864</v>
      </c>
      <c r="B339" s="101" t="s">
        <v>727</v>
      </c>
      <c r="C339" s="136" t="s">
        <v>966</v>
      </c>
      <c r="G339" s="101"/>
    </row>
    <row r="340" ht="15">
      <c r="G340" s="101"/>
    </row>
    <row r="341" spans="2:7" ht="15">
      <c r="B341" s="122" t="s">
        <v>728</v>
      </c>
      <c r="G341" s="101"/>
    </row>
    <row r="342" spans="1:7" ht="15">
      <c r="A342" s="101" t="s">
        <v>865</v>
      </c>
      <c r="B342" s="101" t="s">
        <v>730</v>
      </c>
      <c r="C342" s="101" t="s">
        <v>966</v>
      </c>
      <c r="D342" s="101" t="s">
        <v>966</v>
      </c>
      <c r="F342" s="115">
        <f>IF($C$350=0,"",IF(C342="[Mark as ND1 if not relevant]","",C342/$C$350))</f>
      </c>
      <c r="G342" s="115">
        <f>IF($D$350=0,"",IF(D342="[Mark as ND1 if not relevant]","",D342/$D$350))</f>
      </c>
    </row>
    <row r="343" spans="1:7" ht="15">
      <c r="A343" s="101" t="s">
        <v>866</v>
      </c>
      <c r="B343" s="101" t="s">
        <v>732</v>
      </c>
      <c r="C343" s="101" t="s">
        <v>966</v>
      </c>
      <c r="D343" s="101" t="s">
        <v>966</v>
      </c>
      <c r="F343" s="115">
        <f aca="true" t="shared" si="14" ref="F343:F349">IF($C$350=0,"",IF(C343="[Mark as ND1 if not relevant]","",C343/$C$350))</f>
      </c>
      <c r="G343" s="115">
        <f aca="true" t="shared" si="15" ref="G343:G349">IF($D$350=0,"",IF(D343="[Mark as ND1 if not relevant]","",D343/$D$350))</f>
      </c>
    </row>
    <row r="344" spans="1:7" ht="15">
      <c r="A344" s="101" t="s">
        <v>867</v>
      </c>
      <c r="B344" s="101" t="s">
        <v>734</v>
      </c>
      <c r="C344" s="101" t="s">
        <v>966</v>
      </c>
      <c r="D344" s="101" t="s">
        <v>966</v>
      </c>
      <c r="F344" s="115">
        <f t="shared" si="14"/>
      </c>
      <c r="G344" s="115">
        <f t="shared" si="15"/>
      </c>
    </row>
    <row r="345" spans="1:7" ht="15">
      <c r="A345" s="101" t="s">
        <v>868</v>
      </c>
      <c r="B345" s="101" t="s">
        <v>736</v>
      </c>
      <c r="C345" s="101" t="s">
        <v>966</v>
      </c>
      <c r="D345" s="101" t="s">
        <v>966</v>
      </c>
      <c r="F345" s="115">
        <f t="shared" si="14"/>
      </c>
      <c r="G345" s="115">
        <f t="shared" si="15"/>
      </c>
    </row>
    <row r="346" spans="1:7" ht="15">
      <c r="A346" s="101" t="s">
        <v>869</v>
      </c>
      <c r="B346" s="101" t="s">
        <v>738</v>
      </c>
      <c r="C346" s="101" t="s">
        <v>966</v>
      </c>
      <c r="D346" s="101" t="s">
        <v>966</v>
      </c>
      <c r="F346" s="115">
        <f t="shared" si="14"/>
      </c>
      <c r="G346" s="115">
        <f t="shared" si="15"/>
      </c>
    </row>
    <row r="347" spans="1:7" ht="15">
      <c r="A347" s="101" t="s">
        <v>870</v>
      </c>
      <c r="B347" s="101" t="s">
        <v>740</v>
      </c>
      <c r="C347" s="101" t="s">
        <v>966</v>
      </c>
      <c r="D347" s="101" t="s">
        <v>966</v>
      </c>
      <c r="F347" s="115">
        <f t="shared" si="14"/>
      </c>
      <c r="G347" s="115">
        <f t="shared" si="15"/>
      </c>
    </row>
    <row r="348" spans="1:7" ht="15">
      <c r="A348" s="101" t="s">
        <v>871</v>
      </c>
      <c r="B348" s="101" t="s">
        <v>742</v>
      </c>
      <c r="C348" s="101" t="s">
        <v>966</v>
      </c>
      <c r="D348" s="101" t="s">
        <v>966</v>
      </c>
      <c r="F348" s="115">
        <f t="shared" si="14"/>
      </c>
      <c r="G348" s="115">
        <f t="shared" si="15"/>
      </c>
    </row>
    <row r="349" spans="1:7" ht="15">
      <c r="A349" s="101" t="s">
        <v>872</v>
      </c>
      <c r="B349" s="101" t="s">
        <v>744</v>
      </c>
      <c r="C349" s="101" t="s">
        <v>966</v>
      </c>
      <c r="D349" s="101" t="s">
        <v>966</v>
      </c>
      <c r="F349" s="115">
        <f t="shared" si="14"/>
      </c>
      <c r="G349" s="115">
        <f t="shared" si="15"/>
      </c>
    </row>
    <row r="350" spans="1:7" ht="15">
      <c r="A350" s="101" t="s">
        <v>873</v>
      </c>
      <c r="B350" s="131" t="s">
        <v>96</v>
      </c>
      <c r="C350" s="101">
        <f>SUM(C342:C349)</f>
        <v>0</v>
      </c>
      <c r="D350" s="101">
        <f>SUM(D342:D349)</f>
        <v>0</v>
      </c>
      <c r="F350" s="117">
        <f>SUM(F342:F349)</f>
        <v>0</v>
      </c>
      <c r="G350" s="117">
        <f>SUM(G342:G349)</f>
        <v>0</v>
      </c>
    </row>
    <row r="351" spans="1:7" ht="15" outlineLevel="1">
      <c r="A351" s="101" t="s">
        <v>874</v>
      </c>
      <c r="B351" s="118" t="s">
        <v>747</v>
      </c>
      <c r="F351" s="115">
        <f aca="true" t="shared" si="16" ref="F351:F356">IF($C$350=0,"",IF(C351="[for completion]","",C351/$C$350))</f>
      </c>
      <c r="G351" s="115">
        <f aca="true" t="shared" si="17" ref="G351:G356">IF($D$350=0,"",IF(D351="[for completion]","",D351/$D$350))</f>
      </c>
    </row>
    <row r="352" spans="1:7" ht="15" outlineLevel="1">
      <c r="A352" s="101" t="s">
        <v>875</v>
      </c>
      <c r="B352" s="118" t="s">
        <v>749</v>
      </c>
      <c r="F352" s="115">
        <f t="shared" si="16"/>
      </c>
      <c r="G352" s="115">
        <f t="shared" si="17"/>
      </c>
    </row>
    <row r="353" spans="1:7" ht="15" outlineLevel="1">
      <c r="A353" s="101" t="s">
        <v>876</v>
      </c>
      <c r="B353" s="118" t="s">
        <v>751</v>
      </c>
      <c r="F353" s="115">
        <f t="shared" si="16"/>
      </c>
      <c r="G353" s="115">
        <f t="shared" si="17"/>
      </c>
    </row>
    <row r="354" spans="1:7" ht="15" outlineLevel="1">
      <c r="A354" s="101" t="s">
        <v>877</v>
      </c>
      <c r="B354" s="118" t="s">
        <v>753</v>
      </c>
      <c r="F354" s="115">
        <f t="shared" si="16"/>
      </c>
      <c r="G354" s="115">
        <f t="shared" si="17"/>
      </c>
    </row>
    <row r="355" spans="1:7" ht="15" outlineLevel="1">
      <c r="A355" s="101" t="s">
        <v>878</v>
      </c>
      <c r="B355" s="118" t="s">
        <v>755</v>
      </c>
      <c r="F355" s="115">
        <f t="shared" si="16"/>
      </c>
      <c r="G355" s="115">
        <f t="shared" si="17"/>
      </c>
    </row>
    <row r="356" spans="1:7" ht="15" outlineLevel="1">
      <c r="A356" s="101" t="s">
        <v>879</v>
      </c>
      <c r="B356" s="118" t="s">
        <v>757</v>
      </c>
      <c r="F356" s="115">
        <f t="shared" si="16"/>
      </c>
      <c r="G356" s="115">
        <f t="shared" si="17"/>
      </c>
    </row>
    <row r="357" spans="1:7" ht="15" outlineLevel="1">
      <c r="A357" s="101" t="s">
        <v>880</v>
      </c>
      <c r="B357" s="118"/>
      <c r="F357" s="115"/>
      <c r="G357" s="115"/>
    </row>
    <row r="358" spans="1:7" ht="15" outlineLevel="1">
      <c r="A358" s="101" t="s">
        <v>881</v>
      </c>
      <c r="B358" s="118"/>
      <c r="F358" s="115"/>
      <c r="G358" s="115"/>
    </row>
    <row r="359" spans="1:7" ht="15" outlineLevel="1">
      <c r="A359" s="101" t="s">
        <v>882</v>
      </c>
      <c r="B359" s="118"/>
      <c r="F359" s="115"/>
      <c r="G359" s="117"/>
    </row>
    <row r="360" spans="1:7" ht="15" customHeight="1">
      <c r="A360" s="112"/>
      <c r="B360" s="113" t="s">
        <v>883</v>
      </c>
      <c r="C360" s="112" t="s">
        <v>884</v>
      </c>
      <c r="D360" s="112"/>
      <c r="E360" s="112"/>
      <c r="F360" s="112"/>
      <c r="G360" s="114"/>
    </row>
    <row r="361" spans="1:7" ht="15">
      <c r="A361" s="101" t="s">
        <v>885</v>
      </c>
      <c r="B361" s="122" t="s">
        <v>886</v>
      </c>
      <c r="C361" s="101" t="s">
        <v>966</v>
      </c>
      <c r="G361" s="101"/>
    </row>
    <row r="362" spans="1:7" ht="15">
      <c r="A362" s="101" t="s">
        <v>887</v>
      </c>
      <c r="B362" s="122" t="s">
        <v>888</v>
      </c>
      <c r="C362" s="101" t="s">
        <v>966</v>
      </c>
      <c r="G362" s="101"/>
    </row>
    <row r="363" spans="1:7" ht="15">
      <c r="A363" s="101" t="s">
        <v>889</v>
      </c>
      <c r="B363" s="122" t="s">
        <v>890</v>
      </c>
      <c r="C363" s="101" t="s">
        <v>966</v>
      </c>
      <c r="G363" s="101"/>
    </row>
    <row r="364" spans="1:7" ht="15">
      <c r="A364" s="101" t="s">
        <v>891</v>
      </c>
      <c r="B364" s="122" t="s">
        <v>892</v>
      </c>
      <c r="C364" s="101" t="s">
        <v>966</v>
      </c>
      <c r="G364" s="101"/>
    </row>
    <row r="365" spans="1:7" ht="15">
      <c r="A365" s="101" t="s">
        <v>893</v>
      </c>
      <c r="B365" s="122" t="s">
        <v>894</v>
      </c>
      <c r="C365" s="101" t="s">
        <v>966</v>
      </c>
      <c r="G365" s="101"/>
    </row>
    <row r="366" spans="1:7" ht="15">
      <c r="A366" s="101" t="s">
        <v>895</v>
      </c>
      <c r="B366" s="122" t="s">
        <v>896</v>
      </c>
      <c r="C366" s="101" t="s">
        <v>966</v>
      </c>
      <c r="G366" s="101"/>
    </row>
    <row r="367" spans="1:7" ht="15">
      <c r="A367" s="101" t="s">
        <v>897</v>
      </c>
      <c r="B367" s="122" t="s">
        <v>898</v>
      </c>
      <c r="C367" s="101" t="s">
        <v>966</v>
      </c>
      <c r="G367" s="101"/>
    </row>
    <row r="368" spans="1:7" ht="15">
      <c r="A368" s="101" t="s">
        <v>899</v>
      </c>
      <c r="B368" s="122" t="s">
        <v>900</v>
      </c>
      <c r="C368" s="101" t="s">
        <v>966</v>
      </c>
      <c r="G368" s="101"/>
    </row>
    <row r="369" spans="1:7" ht="15">
      <c r="A369" s="101" t="s">
        <v>901</v>
      </c>
      <c r="B369" s="122" t="s">
        <v>902</v>
      </c>
      <c r="C369" s="101" t="s">
        <v>966</v>
      </c>
      <c r="G369" s="101"/>
    </row>
    <row r="370" spans="1:7" ht="15">
      <c r="A370" s="101" t="s">
        <v>903</v>
      </c>
      <c r="B370" s="122" t="s">
        <v>94</v>
      </c>
      <c r="C370" s="101" t="s">
        <v>966</v>
      </c>
      <c r="G370" s="101"/>
    </row>
    <row r="371" spans="1:7" ht="15" outlineLevel="1">
      <c r="A371" s="101" t="s">
        <v>904</v>
      </c>
      <c r="B371" s="118" t="s">
        <v>905</v>
      </c>
      <c r="C371" s="136"/>
      <c r="G371" s="101"/>
    </row>
    <row r="372" spans="1:7" ht="15" outlineLevel="1">
      <c r="A372" s="101" t="s">
        <v>906</v>
      </c>
      <c r="B372" s="118" t="s">
        <v>98</v>
      </c>
      <c r="C372" s="136"/>
      <c r="G372" s="101"/>
    </row>
    <row r="373" spans="1:7" ht="15" outlineLevel="1">
      <c r="A373" s="101" t="s">
        <v>907</v>
      </c>
      <c r="B373" s="118" t="s">
        <v>98</v>
      </c>
      <c r="C373" s="136"/>
      <c r="G373" s="101"/>
    </row>
    <row r="374" spans="1:7" ht="15" outlineLevel="1">
      <c r="A374" s="101" t="s">
        <v>908</v>
      </c>
      <c r="B374" s="118" t="s">
        <v>98</v>
      </c>
      <c r="C374" s="136"/>
      <c r="G374" s="101"/>
    </row>
    <row r="375" spans="1:7" ht="15" outlineLevel="1">
      <c r="A375" s="101" t="s">
        <v>909</v>
      </c>
      <c r="B375" s="118" t="s">
        <v>98</v>
      </c>
      <c r="C375" s="136"/>
      <c r="G375" s="101"/>
    </row>
    <row r="376" spans="1:7" ht="15" outlineLevel="1">
      <c r="A376" s="101" t="s">
        <v>910</v>
      </c>
      <c r="B376" s="118" t="s">
        <v>98</v>
      </c>
      <c r="C376" s="136"/>
      <c r="G376" s="101"/>
    </row>
    <row r="377" spans="1:7" ht="15" outlineLevel="1">
      <c r="A377" s="101" t="s">
        <v>911</v>
      </c>
      <c r="B377" s="118" t="s">
        <v>98</v>
      </c>
      <c r="C377" s="136"/>
      <c r="G377" s="101"/>
    </row>
    <row r="378" spans="1:7" ht="15" outlineLevel="1">
      <c r="A378" s="101" t="s">
        <v>912</v>
      </c>
      <c r="B378" s="118" t="s">
        <v>98</v>
      </c>
      <c r="C378" s="136"/>
      <c r="G378" s="101"/>
    </row>
    <row r="379" spans="1:7" ht="15" outlineLevel="1">
      <c r="A379" s="101" t="s">
        <v>913</v>
      </c>
      <c r="B379" s="118" t="s">
        <v>98</v>
      </c>
      <c r="C379" s="136"/>
      <c r="G379" s="101"/>
    </row>
    <row r="380" spans="1:7" ht="15" outlineLevel="1">
      <c r="A380" s="101" t="s">
        <v>914</v>
      </c>
      <c r="B380" s="118" t="s">
        <v>98</v>
      </c>
      <c r="C380" s="136"/>
      <c r="G380" s="101"/>
    </row>
    <row r="381" spans="1:7" ht="15" outlineLevel="1">
      <c r="A381" s="101" t="s">
        <v>915</v>
      </c>
      <c r="B381" s="118" t="s">
        <v>98</v>
      </c>
      <c r="C381" s="136"/>
      <c r="G381" s="101"/>
    </row>
    <row r="382" spans="1:3" ht="15" outlineLevel="1">
      <c r="A382" s="101" t="s">
        <v>916</v>
      </c>
      <c r="B382" s="118" t="s">
        <v>98</v>
      </c>
      <c r="C382" s="136"/>
    </row>
    <row r="383" spans="1:3" ht="15" outlineLevel="1">
      <c r="A383" s="101" t="s">
        <v>917</v>
      </c>
      <c r="B383" s="118" t="s">
        <v>98</v>
      </c>
      <c r="C383" s="136"/>
    </row>
    <row r="384" spans="1:3" ht="15" outlineLevel="1">
      <c r="A384" s="101" t="s">
        <v>918</v>
      </c>
      <c r="B384" s="118" t="s">
        <v>98</v>
      </c>
      <c r="C384" s="136"/>
    </row>
    <row r="385" spans="1:3" ht="15" outlineLevel="1">
      <c r="A385" s="101" t="s">
        <v>919</v>
      </c>
      <c r="B385" s="118" t="s">
        <v>98</v>
      </c>
      <c r="C385" s="136"/>
    </row>
    <row r="386" spans="1:3" ht="15" outlineLevel="1">
      <c r="A386" s="101" t="s">
        <v>920</v>
      </c>
      <c r="B386" s="118" t="s">
        <v>98</v>
      </c>
      <c r="C386" s="136"/>
    </row>
    <row r="387" spans="1:3" ht="15" outlineLevel="1">
      <c r="A387" s="101" t="s">
        <v>921</v>
      </c>
      <c r="B387" s="118" t="s">
        <v>98</v>
      </c>
      <c r="C387" s="136"/>
    </row>
    <row r="388" ht="15">
      <c r="C388" s="136"/>
    </row>
    <row r="389" ht="15">
      <c r="C389" s="136"/>
    </row>
    <row r="390" ht="15">
      <c r="C390" s="136"/>
    </row>
    <row r="391" ht="15">
      <c r="C391" s="136"/>
    </row>
    <row r="392" ht="15">
      <c r="C392" s="136"/>
    </row>
    <row r="393" ht="15">
      <c r="C393" s="136"/>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6">
      <selection activeCell="C58" sqref="C58"/>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3" customFormat="1" ht="31.5">
      <c r="A1" s="140" t="s">
        <v>925</v>
      </c>
      <c r="B1" s="140"/>
      <c r="C1" s="139" t="s">
        <v>1288</v>
      </c>
      <c r="D1" s="18"/>
      <c r="E1" s="18"/>
      <c r="F1" s="18"/>
      <c r="G1" s="18"/>
      <c r="H1" s="18"/>
      <c r="I1" s="18"/>
      <c r="J1" s="18"/>
      <c r="K1" s="18"/>
      <c r="L1" s="18"/>
      <c r="M1" s="18"/>
    </row>
    <row r="2" spans="2:3" ht="15">
      <c r="B2" s="21"/>
      <c r="C2" s="21"/>
    </row>
    <row r="3" spans="1:3" ht="15">
      <c r="A3" s="72" t="s">
        <v>926</v>
      </c>
      <c r="B3" s="73"/>
      <c r="C3" s="21"/>
    </row>
    <row r="4" ht="15">
      <c r="C4" s="21"/>
    </row>
    <row r="5" spans="1:3" ht="37.5">
      <c r="A5" s="34" t="s">
        <v>29</v>
      </c>
      <c r="B5" s="34" t="s">
        <v>927</v>
      </c>
      <c r="C5" s="74" t="s">
        <v>928</v>
      </c>
    </row>
    <row r="6" spans="1:3" ht="45">
      <c r="A6" s="1" t="s">
        <v>929</v>
      </c>
      <c r="B6" s="37" t="s">
        <v>930</v>
      </c>
      <c r="C6" s="154" t="s">
        <v>1334</v>
      </c>
    </row>
    <row r="7" spans="1:3" ht="15">
      <c r="A7" s="1" t="s">
        <v>931</v>
      </c>
      <c r="B7" s="37" t="s">
        <v>932</v>
      </c>
      <c r="C7" s="154" t="s">
        <v>1318</v>
      </c>
    </row>
    <row r="8" spans="1:3" ht="15">
      <c r="A8" s="1" t="s">
        <v>933</v>
      </c>
      <c r="B8" s="37" t="s">
        <v>934</v>
      </c>
      <c r="C8" s="154"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1" t="s">
        <v>1336</v>
      </c>
    </row>
    <row r="15" spans="1:3" ht="15">
      <c r="A15" s="1" t="s">
        <v>946</v>
      </c>
      <c r="B15" s="37" t="s">
        <v>947</v>
      </c>
      <c r="C15" s="101" t="s">
        <v>1333</v>
      </c>
    </row>
    <row r="16" spans="1:3" ht="30">
      <c r="A16" s="1" t="s">
        <v>948</v>
      </c>
      <c r="B16" s="41" t="s">
        <v>949</v>
      </c>
      <c r="C16" s="101" t="s">
        <v>1317</v>
      </c>
    </row>
    <row r="17" spans="1:3" ht="30" customHeight="1">
      <c r="A17" s="1" t="s">
        <v>950</v>
      </c>
      <c r="B17" s="41" t="s">
        <v>951</v>
      </c>
      <c r="C17" s="101" t="s">
        <v>1337</v>
      </c>
    </row>
    <row r="18" spans="1:3" ht="15">
      <c r="A18" s="1" t="s">
        <v>952</v>
      </c>
      <c r="B18" s="41" t="s">
        <v>953</v>
      </c>
      <c r="C18" s="101" t="s">
        <v>1322</v>
      </c>
    </row>
    <row r="19" spans="1:3" ht="15" outlineLevel="1">
      <c r="A19" s="1" t="s">
        <v>954</v>
      </c>
      <c r="B19" s="38"/>
      <c r="C19" s="23"/>
    </row>
    <row r="20" spans="1:3" ht="15" outlineLevel="1">
      <c r="A20" s="1" t="s">
        <v>955</v>
      </c>
      <c r="B20" s="71"/>
      <c r="C20" s="23"/>
    </row>
    <row r="21" spans="1:3" ht="15" outlineLevel="1">
      <c r="A21" s="1" t="s">
        <v>956</v>
      </c>
      <c r="B21" s="71"/>
      <c r="C21" s="23"/>
    </row>
    <row r="22" spans="1:3" ht="15" outlineLevel="1">
      <c r="A22" s="1" t="s">
        <v>957</v>
      </c>
      <c r="B22" s="71"/>
      <c r="C22" s="23"/>
    </row>
    <row r="23" spans="1:3" ht="15" outlineLevel="1">
      <c r="A23" s="1" t="s">
        <v>958</v>
      </c>
      <c r="B23" s="71"/>
      <c r="C23" s="23"/>
    </row>
    <row r="24" spans="1:3" ht="18.75">
      <c r="A24" s="34"/>
      <c r="B24" s="34" t="s">
        <v>959</v>
      </c>
      <c r="C24" s="74"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4"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7"/>
    </row>
    <row r="4" ht="34.5">
      <c r="A4" s="78" t="s">
        <v>981</v>
      </c>
    </row>
    <row r="5" ht="34.5">
      <c r="A5" s="78" t="s">
        <v>982</v>
      </c>
    </row>
    <row r="6" ht="34.5">
      <c r="A6" s="78" t="s">
        <v>983</v>
      </c>
    </row>
    <row r="7" ht="17.25">
      <c r="A7" s="78"/>
    </row>
    <row r="8" ht="18.75">
      <c r="A8" s="79" t="s">
        <v>984</v>
      </c>
    </row>
    <row r="9" ht="34.5">
      <c r="A9" s="88" t="s">
        <v>1147</v>
      </c>
    </row>
    <row r="10" ht="69">
      <c r="A10" s="81" t="s">
        <v>985</v>
      </c>
    </row>
    <row r="11" ht="34.5">
      <c r="A11" s="81" t="s">
        <v>986</v>
      </c>
    </row>
    <row r="12" ht="17.25">
      <c r="A12" s="81" t="s">
        <v>987</v>
      </c>
    </row>
    <row r="13" ht="17.25">
      <c r="A13" s="81" t="s">
        <v>988</v>
      </c>
    </row>
    <row r="14" ht="34.5">
      <c r="A14" s="81" t="s">
        <v>989</v>
      </c>
    </row>
    <row r="15" ht="17.25">
      <c r="A15" s="81"/>
    </row>
    <row r="16" ht="18.75">
      <c r="A16" s="79" t="s">
        <v>990</v>
      </c>
    </row>
    <row r="17" ht="17.25">
      <c r="A17" s="82" t="s">
        <v>991</v>
      </c>
    </row>
    <row r="18" ht="34.5">
      <c r="A18" s="83" t="s">
        <v>992</v>
      </c>
    </row>
    <row r="19" ht="34.5">
      <c r="A19" s="83" t="s">
        <v>993</v>
      </c>
    </row>
    <row r="20" ht="51.75">
      <c r="A20" s="83" t="s">
        <v>994</v>
      </c>
    </row>
    <row r="21" ht="86.25">
      <c r="A21" s="83" t="s">
        <v>995</v>
      </c>
    </row>
    <row r="22" ht="51.75">
      <c r="A22" s="83" t="s">
        <v>996</v>
      </c>
    </row>
    <row r="23" ht="34.5">
      <c r="A23" s="83" t="s">
        <v>997</v>
      </c>
    </row>
    <row r="24" ht="17.25">
      <c r="A24" s="83" t="s">
        <v>998</v>
      </c>
    </row>
    <row r="25" ht="17.25">
      <c r="A25" s="82" t="s">
        <v>999</v>
      </c>
    </row>
    <row r="26" ht="51.75">
      <c r="A26" s="84" t="s">
        <v>1000</v>
      </c>
    </row>
    <row r="27" ht="17.25">
      <c r="A27" s="84" t="s">
        <v>1001</v>
      </c>
    </row>
    <row r="28" ht="17.25">
      <c r="A28" s="82" t="s">
        <v>1002</v>
      </c>
    </row>
    <row r="29" ht="34.5">
      <c r="A29" s="83" t="s">
        <v>1003</v>
      </c>
    </row>
    <row r="30" ht="34.5">
      <c r="A30" s="83" t="s">
        <v>1004</v>
      </c>
    </row>
    <row r="31" ht="34.5">
      <c r="A31" s="83" t="s">
        <v>1005</v>
      </c>
    </row>
    <row r="32" ht="34.5">
      <c r="A32" s="83" t="s">
        <v>1006</v>
      </c>
    </row>
    <row r="33" ht="17.25">
      <c r="A33" s="83"/>
    </row>
    <row r="34" ht="18.75">
      <c r="A34" s="79" t="s">
        <v>1007</v>
      </c>
    </row>
    <row r="35" ht="17.25">
      <c r="A35" s="82" t="s">
        <v>1008</v>
      </c>
    </row>
    <row r="36" ht="34.5">
      <c r="A36" s="83" t="s">
        <v>1009</v>
      </c>
    </row>
    <row r="37" ht="34.5">
      <c r="A37" s="83" t="s">
        <v>1010</v>
      </c>
    </row>
    <row r="38" ht="34.5">
      <c r="A38" s="83" t="s">
        <v>1011</v>
      </c>
    </row>
    <row r="39" ht="17.25">
      <c r="A39" s="83" t="s">
        <v>1012</v>
      </c>
    </row>
    <row r="40" ht="34.5">
      <c r="A40" s="83" t="s">
        <v>1013</v>
      </c>
    </row>
    <row r="41" ht="17.25">
      <c r="A41" s="82" t="s">
        <v>1014</v>
      </c>
    </row>
    <row r="42" ht="17.25">
      <c r="A42" s="83" t="s">
        <v>1015</v>
      </c>
    </row>
    <row r="43" ht="17.25">
      <c r="A43" s="84" t="s">
        <v>1016</v>
      </c>
    </row>
    <row r="44" ht="17.25">
      <c r="A44" s="82" t="s">
        <v>1017</v>
      </c>
    </row>
    <row r="45" ht="34.5">
      <c r="A45" s="84" t="s">
        <v>1018</v>
      </c>
    </row>
    <row r="46" ht="34.5">
      <c r="A46" s="83" t="s">
        <v>1019</v>
      </c>
    </row>
    <row r="47" ht="34.5">
      <c r="A47" s="83" t="s">
        <v>1020</v>
      </c>
    </row>
    <row r="48" ht="17.25">
      <c r="A48" s="83" t="s">
        <v>1021</v>
      </c>
    </row>
    <row r="49" ht="17.25">
      <c r="A49" s="84" t="s">
        <v>1022</v>
      </c>
    </row>
    <row r="50" ht="17.25">
      <c r="A50" s="82" t="s">
        <v>1023</v>
      </c>
    </row>
    <row r="51" ht="34.5">
      <c r="A51" s="84" t="s">
        <v>1024</v>
      </c>
    </row>
    <row r="52" ht="17.25">
      <c r="A52" s="83" t="s">
        <v>1025</v>
      </c>
    </row>
    <row r="53" ht="34.5">
      <c r="A53" s="84" t="s">
        <v>1026</v>
      </c>
    </row>
    <row r="54" ht="17.25">
      <c r="A54" s="82" t="s">
        <v>1027</v>
      </c>
    </row>
    <row r="55" ht="17.25">
      <c r="A55" s="84" t="s">
        <v>1028</v>
      </c>
    </row>
    <row r="56" ht="34.5">
      <c r="A56" s="83" t="s">
        <v>1029</v>
      </c>
    </row>
    <row r="57" ht="17.25">
      <c r="A57" s="83" t="s">
        <v>1030</v>
      </c>
    </row>
    <row r="58" ht="17.25">
      <c r="A58" s="83" t="s">
        <v>1031</v>
      </c>
    </row>
    <row r="59" ht="17.25">
      <c r="A59" s="82" t="s">
        <v>1032</v>
      </c>
    </row>
    <row r="60" ht="34.5">
      <c r="A60" s="83" t="s">
        <v>1033</v>
      </c>
    </row>
    <row r="61" ht="17.25">
      <c r="A61" s="85"/>
    </row>
    <row r="62" ht="18.75">
      <c r="A62" s="79" t="s">
        <v>1034</v>
      </c>
    </row>
    <row r="63" ht="17.25">
      <c r="A63" s="82" t="s">
        <v>1035</v>
      </c>
    </row>
    <row r="64" ht="34.5">
      <c r="A64" s="83" t="s">
        <v>1036</v>
      </c>
    </row>
    <row r="65" ht="17.25">
      <c r="A65" s="83" t="s">
        <v>1037</v>
      </c>
    </row>
    <row r="66" ht="34.5">
      <c r="A66" s="81" t="s">
        <v>1038</v>
      </c>
    </row>
    <row r="67" ht="34.5">
      <c r="A67" s="81" t="s">
        <v>1039</v>
      </c>
    </row>
    <row r="68" ht="34.5">
      <c r="A68" s="81" t="s">
        <v>1040</v>
      </c>
    </row>
    <row r="69" ht="17.25">
      <c r="A69" s="86" t="s">
        <v>1041</v>
      </c>
    </row>
    <row r="70" ht="51.75">
      <c r="A70" s="81" t="s">
        <v>1042</v>
      </c>
    </row>
    <row r="71" ht="17.25">
      <c r="A71" s="81" t="s">
        <v>1043</v>
      </c>
    </row>
    <row r="72" ht="17.25">
      <c r="A72" s="86" t="s">
        <v>1044</v>
      </c>
    </row>
    <row r="73" ht="17.25">
      <c r="A73" s="81" t="s">
        <v>1045</v>
      </c>
    </row>
    <row r="74" ht="17.25">
      <c r="A74" s="86" t="s">
        <v>1046</v>
      </c>
    </row>
    <row r="75" ht="34.5">
      <c r="A75" s="81" t="s">
        <v>1047</v>
      </c>
    </row>
    <row r="76" ht="17.25">
      <c r="A76" s="81" t="s">
        <v>1048</v>
      </c>
    </row>
    <row r="77" ht="51.75">
      <c r="A77" s="81" t="s">
        <v>1049</v>
      </c>
    </row>
    <row r="78" ht="17.25">
      <c r="A78" s="86" t="s">
        <v>1050</v>
      </c>
    </row>
    <row r="79" ht="17.25">
      <c r="A79" s="80" t="s">
        <v>1051</v>
      </c>
    </row>
    <row r="80" ht="17.25">
      <c r="A80" s="86" t="s">
        <v>1052</v>
      </c>
    </row>
    <row r="81" ht="34.5">
      <c r="A81" s="81" t="s">
        <v>1053</v>
      </c>
    </row>
    <row r="82" ht="34.5">
      <c r="A82" s="81" t="s">
        <v>1054</v>
      </c>
    </row>
    <row r="83" ht="34.5">
      <c r="A83" s="81" t="s">
        <v>1055</v>
      </c>
    </row>
    <row r="84" ht="34.5">
      <c r="A84" s="81" t="s">
        <v>1056</v>
      </c>
    </row>
    <row r="85" ht="34.5">
      <c r="A85" s="81" t="s">
        <v>1057</v>
      </c>
    </row>
    <row r="86" ht="17.25">
      <c r="A86" s="86" t="s">
        <v>1058</v>
      </c>
    </row>
    <row r="87" ht="17.25">
      <c r="A87" s="81" t="s">
        <v>1059</v>
      </c>
    </row>
    <row r="88" ht="34.5">
      <c r="A88" s="81" t="s">
        <v>1060</v>
      </c>
    </row>
    <row r="89" ht="17.25">
      <c r="A89" s="86" t="s">
        <v>1061</v>
      </c>
    </row>
    <row r="90" ht="34.5">
      <c r="A90" s="81" t="s">
        <v>1062</v>
      </c>
    </row>
    <row r="91" ht="17.25">
      <c r="A91" s="86" t="s">
        <v>1063</v>
      </c>
    </row>
    <row r="92" ht="17.25">
      <c r="A92" s="80" t="s">
        <v>1064</v>
      </c>
    </row>
    <row r="93" ht="17.25">
      <c r="A93" s="81" t="s">
        <v>1065</v>
      </c>
    </row>
    <row r="94" ht="17.25">
      <c r="A94" s="81"/>
    </row>
    <row r="95" ht="18.75">
      <c r="A95" s="79" t="s">
        <v>1066</v>
      </c>
    </row>
    <row r="96" ht="34.5">
      <c r="A96" s="80" t="s">
        <v>1067</v>
      </c>
    </row>
    <row r="97" ht="17.25">
      <c r="A97" s="80" t="s">
        <v>1068</v>
      </c>
    </row>
    <row r="98" ht="17.25">
      <c r="A98" s="86" t="s">
        <v>1069</v>
      </c>
    </row>
    <row r="99" ht="17.25">
      <c r="A99" s="78" t="s">
        <v>1070</v>
      </c>
    </row>
    <row r="100" ht="17.25">
      <c r="A100" s="81" t="s">
        <v>1071</v>
      </c>
    </row>
    <row r="101" ht="17.25">
      <c r="A101" s="81" t="s">
        <v>1072</v>
      </c>
    </row>
    <row r="102" ht="17.25">
      <c r="A102" s="81" t="s">
        <v>1073</v>
      </c>
    </row>
    <row r="103" ht="17.25">
      <c r="A103" s="81" t="s">
        <v>1074</v>
      </c>
    </row>
    <row r="104" ht="34.5">
      <c r="A104" s="81" t="s">
        <v>1075</v>
      </c>
    </row>
    <row r="105" ht="17.25">
      <c r="A105" s="78" t="s">
        <v>1076</v>
      </c>
    </row>
    <row r="106" ht="17.25">
      <c r="A106" s="81" t="s">
        <v>1077</v>
      </c>
    </row>
    <row r="107" ht="17.25">
      <c r="A107" s="81" t="s">
        <v>1078</v>
      </c>
    </row>
    <row r="108" ht="17.25">
      <c r="A108" s="81" t="s">
        <v>1079</v>
      </c>
    </row>
    <row r="109" ht="17.25">
      <c r="A109" s="81" t="s">
        <v>1080</v>
      </c>
    </row>
    <row r="110" ht="17.25">
      <c r="A110" s="81" t="s">
        <v>1081</v>
      </c>
    </row>
    <row r="111" ht="17.25">
      <c r="A111" s="81" t="s">
        <v>1082</v>
      </c>
    </row>
    <row r="112" ht="17.25">
      <c r="A112" s="86" t="s">
        <v>1083</v>
      </c>
    </row>
    <row r="113" ht="17.25">
      <c r="A113" s="81" t="s">
        <v>1084</v>
      </c>
    </row>
    <row r="114" ht="17.25">
      <c r="A114" s="78" t="s">
        <v>1085</v>
      </c>
    </row>
    <row r="115" ht="17.25">
      <c r="A115" s="81" t="s">
        <v>1086</v>
      </c>
    </row>
    <row r="116" ht="17.25">
      <c r="A116" s="81" t="s">
        <v>1087</v>
      </c>
    </row>
    <row r="117" ht="17.25">
      <c r="A117" s="78" t="s">
        <v>1088</v>
      </c>
    </row>
    <row r="118" ht="17.25">
      <c r="A118" s="81" t="s">
        <v>1089</v>
      </c>
    </row>
    <row r="119" ht="17.25">
      <c r="A119" s="81" t="s">
        <v>1090</v>
      </c>
    </row>
    <row r="120" ht="17.25">
      <c r="A120" s="81" t="s">
        <v>1091</v>
      </c>
    </row>
    <row r="121" ht="17.25">
      <c r="A121" s="86" t="s">
        <v>1092</v>
      </c>
    </row>
    <row r="122" ht="17.25">
      <c r="A122" s="78" t="s">
        <v>1093</v>
      </c>
    </row>
    <row r="123" ht="17.25">
      <c r="A123" s="78" t="s">
        <v>1094</v>
      </c>
    </row>
    <row r="124" ht="17.25">
      <c r="A124" s="81" t="s">
        <v>1095</v>
      </c>
    </row>
    <row r="125" ht="17.25">
      <c r="A125" s="81" t="s">
        <v>1096</v>
      </c>
    </row>
    <row r="126" ht="17.25">
      <c r="A126" s="81" t="s">
        <v>1097</v>
      </c>
    </row>
    <row r="127" ht="17.25">
      <c r="A127" s="81" t="s">
        <v>1098</v>
      </c>
    </row>
    <row r="128" ht="17.25">
      <c r="A128" s="81" t="s">
        <v>1099</v>
      </c>
    </row>
    <row r="129" ht="17.25">
      <c r="A129" s="86" t="s">
        <v>1100</v>
      </c>
    </row>
    <row r="130" ht="34.5">
      <c r="A130" s="81" t="s">
        <v>1101</v>
      </c>
    </row>
    <row r="131" ht="69">
      <c r="A131" s="81" t="s">
        <v>1102</v>
      </c>
    </row>
    <row r="132" ht="34.5">
      <c r="A132" s="81" t="s">
        <v>1103</v>
      </c>
    </row>
    <row r="133" ht="17.25">
      <c r="A133" s="86" t="s">
        <v>1104</v>
      </c>
    </row>
    <row r="134" ht="34.5">
      <c r="A134" s="78" t="s">
        <v>1105</v>
      </c>
    </row>
    <row r="135" ht="17.25">
      <c r="A135" s="78"/>
    </row>
    <row r="136" ht="18.75">
      <c r="A136" s="79" t="s">
        <v>1106</v>
      </c>
    </row>
    <row r="137" ht="17.25">
      <c r="A137" s="81" t="s">
        <v>1107</v>
      </c>
    </row>
    <row r="138" ht="34.5">
      <c r="A138" s="83" t="s">
        <v>1108</v>
      </c>
    </row>
    <row r="139" ht="34.5">
      <c r="A139" s="83" t="s">
        <v>1109</v>
      </c>
    </row>
    <row r="140" ht="17.25">
      <c r="A140" s="82" t="s">
        <v>1110</v>
      </c>
    </row>
    <row r="141" ht="17.25">
      <c r="A141" s="87" t="s">
        <v>1111</v>
      </c>
    </row>
    <row r="142" ht="34.5">
      <c r="A142" s="84" t="s">
        <v>1112</v>
      </c>
    </row>
    <row r="143" ht="17.25">
      <c r="A143" s="83" t="s">
        <v>1113</v>
      </c>
    </row>
    <row r="144" ht="17.25">
      <c r="A144" s="83" t="s">
        <v>1114</v>
      </c>
    </row>
    <row r="145" ht="17.25">
      <c r="A145" s="87" t="s">
        <v>1115</v>
      </c>
    </row>
    <row r="146" ht="17.25">
      <c r="A146" s="82" t="s">
        <v>1116</v>
      </c>
    </row>
    <row r="147" ht="17.25">
      <c r="A147" s="87" t="s">
        <v>1117</v>
      </c>
    </row>
    <row r="148" ht="17.25">
      <c r="A148" s="83" t="s">
        <v>1118</v>
      </c>
    </row>
    <row r="149" ht="17.25">
      <c r="A149" s="83" t="s">
        <v>1119</v>
      </c>
    </row>
    <row r="150" ht="17.25">
      <c r="A150" s="83" t="s">
        <v>1120</v>
      </c>
    </row>
    <row r="151" ht="34.5">
      <c r="A151" s="87" t="s">
        <v>1121</v>
      </c>
    </row>
    <row r="152" ht="17.25">
      <c r="A152" s="82" t="s">
        <v>1122</v>
      </c>
    </row>
    <row r="153" ht="17.25">
      <c r="A153" s="83" t="s">
        <v>1123</v>
      </c>
    </row>
    <row r="154" ht="17.25">
      <c r="A154" s="83" t="s">
        <v>1124</v>
      </c>
    </row>
    <row r="155" ht="17.25">
      <c r="A155" s="83" t="s">
        <v>1125</v>
      </c>
    </row>
    <row r="156" ht="17.25">
      <c r="A156" s="83" t="s">
        <v>1126</v>
      </c>
    </row>
    <row r="157" ht="34.5">
      <c r="A157" s="83" t="s">
        <v>1127</v>
      </c>
    </row>
    <row r="158" ht="34.5">
      <c r="A158" s="83" t="s">
        <v>1128</v>
      </c>
    </row>
    <row r="159" ht="17.25">
      <c r="A159" s="82" t="s">
        <v>1129</v>
      </c>
    </row>
    <row r="160" ht="34.5">
      <c r="A160" s="83" t="s">
        <v>1130</v>
      </c>
    </row>
    <row r="161" ht="34.5">
      <c r="A161" s="83" t="s">
        <v>1131</v>
      </c>
    </row>
    <row r="162" ht="17.25">
      <c r="A162" s="83" t="s">
        <v>1132</v>
      </c>
    </row>
    <row r="163" ht="17.25">
      <c r="A163" s="82" t="s">
        <v>1133</v>
      </c>
    </row>
    <row r="164" ht="34.5">
      <c r="A164" s="89" t="s">
        <v>1148</v>
      </c>
    </row>
    <row r="165" ht="34.5">
      <c r="A165" s="83" t="s">
        <v>1134</v>
      </c>
    </row>
    <row r="166" ht="17.25">
      <c r="A166" s="82" t="s">
        <v>1135</v>
      </c>
    </row>
    <row r="167" ht="17.25">
      <c r="A167" s="83" t="s">
        <v>1136</v>
      </c>
    </row>
    <row r="168" ht="17.25">
      <c r="A168" s="82" t="s">
        <v>1137</v>
      </c>
    </row>
    <row r="169" ht="17.25">
      <c r="A169" s="84" t="s">
        <v>1138</v>
      </c>
    </row>
    <row r="170" ht="17.25">
      <c r="A170" s="84"/>
    </row>
    <row r="171" ht="17.25">
      <c r="A171" s="84"/>
    </row>
    <row r="172" ht="17.25">
      <c r="A172" s="84"/>
    </row>
    <row r="173" ht="17.25">
      <c r="A173" s="84"/>
    </row>
    <row r="174" ht="17.25">
      <c r="A174" s="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31">
      <selection activeCell="D93" sqref="D93"/>
    </sheetView>
  </sheetViews>
  <sheetFormatPr defaultColWidth="9.140625" defaultRowHeight="15"/>
  <cols>
    <col min="1" max="1" width="3.57421875" style="159" customWidth="1"/>
    <col min="2" max="2" width="7.421875" style="159" customWidth="1"/>
    <col min="3" max="3" width="55.140625" style="159" customWidth="1"/>
    <col min="4" max="4" width="27.28125" style="159" customWidth="1"/>
    <col min="5" max="5" width="30.8515625" style="159" customWidth="1"/>
    <col min="6" max="6" width="22.140625" style="159" customWidth="1"/>
    <col min="7" max="7" width="32.421875" style="159" bestFit="1" customWidth="1"/>
    <col min="8" max="9" width="9.140625" style="159" customWidth="1"/>
    <col min="10" max="10" width="18.140625" style="159" customWidth="1"/>
    <col min="11" max="12" width="19.28125" style="159" customWidth="1"/>
    <col min="13" max="16384" width="9.140625" style="159" customWidth="1"/>
  </cols>
  <sheetData>
    <row r="1" ht="13.5" thickBot="1"/>
    <row r="2" spans="2:8" ht="12.75">
      <c r="B2" s="240"/>
      <c r="C2" s="241"/>
      <c r="D2" s="241"/>
      <c r="E2" s="241"/>
      <c r="F2" s="241"/>
      <c r="G2" s="241"/>
      <c r="H2" s="242"/>
    </row>
    <row r="3" spans="2:8" ht="12.75">
      <c r="B3" s="243"/>
      <c r="C3" s="160"/>
      <c r="D3" s="160"/>
      <c r="E3" s="160"/>
      <c r="F3" s="160"/>
      <c r="G3" s="160"/>
      <c r="H3" s="244"/>
    </row>
    <row r="4" spans="2:8" ht="12.75">
      <c r="B4" s="243"/>
      <c r="C4" s="160"/>
      <c r="D4" s="160"/>
      <c r="E4" s="160"/>
      <c r="F4" s="160"/>
      <c r="G4" s="160"/>
      <c r="H4" s="244"/>
    </row>
    <row r="5" spans="2:8" ht="12.75">
      <c r="B5" s="243"/>
      <c r="C5" s="160"/>
      <c r="D5" s="160"/>
      <c r="E5" s="160"/>
      <c r="F5" s="160"/>
      <c r="G5" s="160"/>
      <c r="H5" s="244"/>
    </row>
    <row r="6" spans="2:8" ht="12.75">
      <c r="B6" s="243"/>
      <c r="C6" s="160"/>
      <c r="D6" s="160"/>
      <c r="E6" s="160"/>
      <c r="F6" s="160"/>
      <c r="G6" s="160"/>
      <c r="H6" s="244"/>
    </row>
    <row r="7" spans="2:8" ht="12.75">
      <c r="B7" s="243"/>
      <c r="C7" s="160"/>
      <c r="D7" s="160"/>
      <c r="E7" s="160"/>
      <c r="F7" s="160"/>
      <c r="G7" s="160"/>
      <c r="H7" s="244"/>
    </row>
    <row r="8" spans="2:8" ht="12.75">
      <c r="B8" s="243"/>
      <c r="C8" s="160"/>
      <c r="D8" s="160"/>
      <c r="E8" s="160"/>
      <c r="F8" s="160"/>
      <c r="G8" s="160"/>
      <c r="H8" s="244"/>
    </row>
    <row r="9" spans="2:8" ht="15.75">
      <c r="B9" s="243"/>
      <c r="C9" s="163"/>
      <c r="D9" s="164"/>
      <c r="E9" s="245"/>
      <c r="F9" s="163"/>
      <c r="G9" s="163"/>
      <c r="H9" s="244"/>
    </row>
    <row r="10" spans="2:8" ht="15.75">
      <c r="B10" s="243"/>
      <c r="C10" s="198"/>
      <c r="D10" s="165"/>
      <c r="E10" s="189"/>
      <c r="F10" s="165"/>
      <c r="G10" s="165"/>
      <c r="H10" s="244"/>
    </row>
    <row r="11" spans="2:8" ht="15.75">
      <c r="B11" s="243"/>
      <c r="C11" s="166" t="s">
        <v>1338</v>
      </c>
      <c r="D11" s="166"/>
      <c r="E11" s="166"/>
      <c r="F11" s="166"/>
      <c r="G11" s="166"/>
      <c r="H11" s="244"/>
    </row>
    <row r="12" spans="2:8" ht="15.75">
      <c r="B12" s="243"/>
      <c r="C12" s="165" t="s">
        <v>1339</v>
      </c>
      <c r="D12" s="246" t="s">
        <v>1298</v>
      </c>
      <c r="E12" s="165"/>
      <c r="F12" s="160"/>
      <c r="G12" s="167"/>
      <c r="H12" s="244"/>
    </row>
    <row r="13" spans="2:8" ht="15.75">
      <c r="B13" s="243"/>
      <c r="C13" s="165" t="s">
        <v>1340</v>
      </c>
      <c r="D13" s="246" t="s">
        <v>1298</v>
      </c>
      <c r="E13" s="165"/>
      <c r="F13" s="160"/>
      <c r="G13" s="168"/>
      <c r="H13" s="244"/>
    </row>
    <row r="14" spans="2:8" ht="15">
      <c r="B14" s="243"/>
      <c r="C14" s="165" t="s">
        <v>1341</v>
      </c>
      <c r="D14" s="246" t="s">
        <v>1298</v>
      </c>
      <c r="E14" s="165"/>
      <c r="F14" s="160"/>
      <c r="G14" s="160"/>
      <c r="H14" s="244"/>
    </row>
    <row r="15" spans="2:8" ht="15">
      <c r="B15" s="243"/>
      <c r="C15" s="165" t="s">
        <v>1242</v>
      </c>
      <c r="D15" s="246" t="s">
        <v>1323</v>
      </c>
      <c r="E15" s="169"/>
      <c r="F15" s="160"/>
      <c r="G15" s="165"/>
      <c r="H15" s="244"/>
    </row>
    <row r="16" spans="2:8" ht="15">
      <c r="B16" s="243"/>
      <c r="C16" s="165" t="s">
        <v>1342</v>
      </c>
      <c r="D16" s="246" t="s">
        <v>1325</v>
      </c>
      <c r="E16" s="165"/>
      <c r="F16" s="160"/>
      <c r="G16" s="165"/>
      <c r="H16" s="244"/>
    </row>
    <row r="17" spans="2:8" ht="15">
      <c r="B17" s="243"/>
      <c r="C17" s="165" t="s">
        <v>1343</v>
      </c>
      <c r="D17" s="246" t="s">
        <v>1344</v>
      </c>
      <c r="E17" s="165"/>
      <c r="F17" s="165"/>
      <c r="G17" s="165"/>
      <c r="H17" s="244"/>
    </row>
    <row r="18" spans="2:8" ht="15">
      <c r="B18" s="243"/>
      <c r="C18" s="165" t="s">
        <v>435</v>
      </c>
      <c r="D18" s="246" t="s">
        <v>1325</v>
      </c>
      <c r="E18" s="165"/>
      <c r="F18" s="165"/>
      <c r="G18" s="165"/>
      <c r="H18" s="244"/>
    </row>
    <row r="19" spans="2:8" ht="15">
      <c r="B19" s="243"/>
      <c r="C19" s="165" t="s">
        <v>1345</v>
      </c>
      <c r="D19" s="246" t="s">
        <v>1324</v>
      </c>
      <c r="E19" s="165"/>
      <c r="F19" s="165"/>
      <c r="G19" s="165"/>
      <c r="H19" s="244"/>
    </row>
    <row r="20" spans="2:8" ht="15">
      <c r="B20" s="243"/>
      <c r="C20" s="160"/>
      <c r="D20" s="165"/>
      <c r="E20" s="165"/>
      <c r="F20" s="165"/>
      <c r="G20" s="165"/>
      <c r="H20" s="244"/>
    </row>
    <row r="21" spans="2:8" ht="15.75">
      <c r="B21" s="243"/>
      <c r="C21" s="166" t="s">
        <v>1346</v>
      </c>
      <c r="D21" s="166"/>
      <c r="E21" s="166"/>
      <c r="F21" s="166"/>
      <c r="G21" s="166"/>
      <c r="H21" s="244"/>
    </row>
    <row r="22" spans="2:8" ht="15.75">
      <c r="B22" s="243"/>
      <c r="C22" s="170" t="s">
        <v>1347</v>
      </c>
      <c r="D22" s="170" t="s">
        <v>1348</v>
      </c>
      <c r="E22" s="171" t="s">
        <v>1349</v>
      </c>
      <c r="F22" s="170" t="s">
        <v>1350</v>
      </c>
      <c r="G22" s="170" t="s">
        <v>1351</v>
      </c>
      <c r="H22" s="244"/>
    </row>
    <row r="23" spans="2:8" ht="15">
      <c r="B23" s="243"/>
      <c r="C23" s="247" t="s">
        <v>1352</v>
      </c>
      <c r="D23" s="172">
        <v>500000000</v>
      </c>
      <c r="E23" s="173" t="s">
        <v>1493</v>
      </c>
      <c r="F23" s="248">
        <v>0.025</v>
      </c>
      <c r="G23" s="249">
        <v>44962</v>
      </c>
      <c r="H23" s="244"/>
    </row>
    <row r="24" spans="2:8" ht="15">
      <c r="B24" s="243"/>
      <c r="C24" s="247"/>
      <c r="D24" s="172"/>
      <c r="E24" s="173"/>
      <c r="F24" s="248"/>
      <c r="G24" s="249"/>
      <c r="H24" s="244"/>
    </row>
    <row r="25" spans="2:8" ht="15">
      <c r="B25" s="243"/>
      <c r="C25" s="247"/>
      <c r="D25" s="172"/>
      <c r="E25" s="173"/>
      <c r="F25" s="248"/>
      <c r="G25" s="249"/>
      <c r="H25" s="244"/>
    </row>
    <row r="26" spans="2:8" ht="15.75" customHeight="1">
      <c r="B26" s="243"/>
      <c r="C26" s="166" t="s">
        <v>1353</v>
      </c>
      <c r="D26" s="166"/>
      <c r="E26" s="166"/>
      <c r="F26" s="166"/>
      <c r="G26" s="166"/>
      <c r="H26" s="244"/>
    </row>
    <row r="27" spans="2:8" ht="15.75" customHeight="1">
      <c r="B27" s="243"/>
      <c r="C27" s="247"/>
      <c r="D27" s="172"/>
      <c r="E27" s="173"/>
      <c r="F27" s="248"/>
      <c r="G27" s="249"/>
      <c r="H27" s="244"/>
    </row>
    <row r="28" spans="2:8" ht="15.75" customHeight="1">
      <c r="B28" s="243"/>
      <c r="C28" s="174" t="s">
        <v>1354</v>
      </c>
      <c r="D28" s="166"/>
      <c r="E28" s="166"/>
      <c r="F28" s="166"/>
      <c r="G28" s="166"/>
      <c r="H28" s="244"/>
    </row>
    <row r="29" spans="2:8" ht="15.75">
      <c r="B29" s="243"/>
      <c r="C29" s="168"/>
      <c r="D29" s="168"/>
      <c r="E29" s="168"/>
      <c r="F29" s="168"/>
      <c r="G29" s="168"/>
      <c r="H29" s="244"/>
    </row>
    <row r="30" spans="2:8" ht="15.75">
      <c r="B30" s="243"/>
      <c r="C30" s="175" t="s">
        <v>1355</v>
      </c>
      <c r="D30" s="176"/>
      <c r="E30" s="165"/>
      <c r="F30" s="177"/>
      <c r="G30" s="165"/>
      <c r="H30" s="244"/>
    </row>
    <row r="31" spans="2:11" ht="15">
      <c r="B31" s="243"/>
      <c r="C31" s="178" t="s">
        <v>1356</v>
      </c>
      <c r="D31" s="165"/>
      <c r="E31" s="272">
        <v>683120669.6350036</v>
      </c>
      <c r="F31" s="165"/>
      <c r="G31" s="165"/>
      <c r="H31" s="244"/>
      <c r="J31" s="285"/>
      <c r="K31" s="285"/>
    </row>
    <row r="32" spans="2:11" ht="15.75">
      <c r="B32" s="243"/>
      <c r="C32" s="179" t="s">
        <v>1357</v>
      </c>
      <c r="D32" s="165"/>
      <c r="E32" s="176"/>
      <c r="F32" s="165"/>
      <c r="G32" s="165"/>
      <c r="H32" s="244"/>
      <c r="J32" s="285"/>
      <c r="K32" s="285"/>
    </row>
    <row r="33" spans="2:11" ht="15">
      <c r="B33" s="243"/>
      <c r="C33" s="180" t="s">
        <v>1358</v>
      </c>
      <c r="D33" s="165"/>
      <c r="E33" s="181">
        <v>0.8</v>
      </c>
      <c r="F33" s="165"/>
      <c r="G33" s="165"/>
      <c r="H33" s="244"/>
      <c r="J33" s="285"/>
      <c r="K33" s="285"/>
    </row>
    <row r="34" spans="2:11" ht="15.75">
      <c r="B34" s="243"/>
      <c r="C34" s="179" t="s">
        <v>1359</v>
      </c>
      <c r="D34" s="165"/>
      <c r="E34" s="176"/>
      <c r="F34" s="165"/>
      <c r="G34" s="165"/>
      <c r="H34" s="244"/>
      <c r="J34" s="285"/>
      <c r="K34" s="285"/>
    </row>
    <row r="35" spans="2:11" ht="15">
      <c r="B35" s="243"/>
      <c r="C35" s="178" t="s">
        <v>1360</v>
      </c>
      <c r="D35" s="178"/>
      <c r="E35" s="272">
        <v>653809.3099999935</v>
      </c>
      <c r="F35" s="165"/>
      <c r="G35" s="165"/>
      <c r="H35" s="244"/>
      <c r="J35" s="285"/>
      <c r="K35" s="285"/>
    </row>
    <row r="36" spans="2:11" ht="15.75">
      <c r="B36" s="243"/>
      <c r="C36" s="179" t="s">
        <v>1359</v>
      </c>
      <c r="D36" s="165"/>
      <c r="E36" s="176"/>
      <c r="F36" s="165"/>
      <c r="G36" s="165"/>
      <c r="H36" s="244"/>
      <c r="J36" s="285"/>
      <c r="K36" s="285"/>
    </row>
    <row r="37" spans="2:11" ht="45" customHeight="1">
      <c r="B37" s="243"/>
      <c r="C37" s="182" t="s">
        <v>1361</v>
      </c>
      <c r="D37" s="182"/>
      <c r="E37" s="177"/>
      <c r="F37" s="165"/>
      <c r="G37" s="165"/>
      <c r="H37" s="244"/>
      <c r="J37" s="285"/>
      <c r="K37" s="285"/>
    </row>
    <row r="38" spans="2:11" ht="15" customHeight="1">
      <c r="B38" s="243"/>
      <c r="C38" s="182"/>
      <c r="D38" s="182"/>
      <c r="E38" s="183"/>
      <c r="F38" s="165"/>
      <c r="G38" s="165"/>
      <c r="H38" s="244"/>
      <c r="J38" s="285"/>
      <c r="K38" s="285"/>
    </row>
    <row r="39" spans="2:11" ht="15.75" customHeight="1">
      <c r="B39" s="243"/>
      <c r="C39" s="184" t="s">
        <v>1359</v>
      </c>
      <c r="D39" s="165"/>
      <c r="E39" s="165"/>
      <c r="F39" s="165"/>
      <c r="G39" s="165"/>
      <c r="H39" s="244"/>
      <c r="J39" s="285"/>
      <c r="K39" s="285"/>
    </row>
    <row r="40" spans="2:11" ht="30" customHeight="1">
      <c r="B40" s="243"/>
      <c r="C40" s="185" t="s">
        <v>1362</v>
      </c>
      <c r="D40" s="185"/>
      <c r="E40" s="176"/>
      <c r="F40" s="160"/>
      <c r="G40" s="165"/>
      <c r="H40" s="244"/>
      <c r="J40" s="285"/>
      <c r="K40" s="285"/>
    </row>
    <row r="41" spans="2:11" ht="15" customHeight="1">
      <c r="B41" s="243"/>
      <c r="C41" s="185"/>
      <c r="D41" s="185"/>
      <c r="E41" s="176"/>
      <c r="F41" s="165"/>
      <c r="G41" s="165"/>
      <c r="H41" s="244"/>
      <c r="J41" s="285"/>
      <c r="K41" s="285"/>
    </row>
    <row r="42" spans="2:11" ht="15" customHeight="1">
      <c r="B42" s="243"/>
      <c r="C42" s="186"/>
      <c r="D42" s="186"/>
      <c r="E42" s="176"/>
      <c r="F42" s="272">
        <v>547150345.0180029</v>
      </c>
      <c r="G42" s="165"/>
      <c r="H42" s="244"/>
      <c r="J42" s="285"/>
      <c r="K42" s="285"/>
    </row>
    <row r="43" spans="2:11" ht="15.75">
      <c r="B43" s="243"/>
      <c r="C43" s="179" t="s">
        <v>1363</v>
      </c>
      <c r="D43" s="165"/>
      <c r="E43" s="165"/>
      <c r="F43" s="160"/>
      <c r="G43" s="165"/>
      <c r="H43" s="244"/>
      <c r="J43" s="285"/>
      <c r="K43" s="285"/>
    </row>
    <row r="44" spans="2:11" ht="75" customHeight="1">
      <c r="B44" s="243"/>
      <c r="C44" s="187" t="s">
        <v>1364</v>
      </c>
      <c r="D44" s="187"/>
      <c r="E44" s="188">
        <v>11812768.739184933</v>
      </c>
      <c r="F44" s="176"/>
      <c r="G44" s="165"/>
      <c r="H44" s="244"/>
      <c r="J44" s="285"/>
      <c r="K44" s="285"/>
    </row>
    <row r="45" spans="2:11" ht="15" customHeight="1">
      <c r="B45" s="243"/>
      <c r="C45" s="160"/>
      <c r="D45" s="165"/>
      <c r="E45" s="176"/>
      <c r="F45" s="188">
        <f>F42-E44</f>
        <v>535337576.27881795</v>
      </c>
      <c r="G45" s="165"/>
      <c r="H45" s="244"/>
      <c r="J45" s="285"/>
      <c r="K45" s="285"/>
    </row>
    <row r="46" spans="2:11" ht="15.75" customHeight="1">
      <c r="B46" s="243"/>
      <c r="C46" s="175" t="s">
        <v>1365</v>
      </c>
      <c r="D46" s="165"/>
      <c r="E46" s="189"/>
      <c r="F46" s="160"/>
      <c r="G46" s="165"/>
      <c r="H46" s="244"/>
      <c r="J46" s="285"/>
      <c r="K46" s="285"/>
    </row>
    <row r="47" spans="2:11" ht="30" customHeight="1">
      <c r="B47" s="243"/>
      <c r="C47" s="190" t="s">
        <v>1366</v>
      </c>
      <c r="D47" s="190"/>
      <c r="E47" s="165"/>
      <c r="F47" s="188">
        <v>503993055.5</v>
      </c>
      <c r="G47" s="165"/>
      <c r="H47" s="244"/>
      <c r="J47" s="285"/>
      <c r="K47" s="285"/>
    </row>
    <row r="48" spans="2:11" ht="15" customHeight="1">
      <c r="B48" s="243"/>
      <c r="C48" s="160"/>
      <c r="D48" s="165"/>
      <c r="E48" s="176"/>
      <c r="F48" s="160"/>
      <c r="G48" s="160"/>
      <c r="H48" s="244"/>
      <c r="J48" s="285"/>
      <c r="K48" s="285"/>
    </row>
    <row r="49" spans="2:11" ht="15.75" customHeight="1">
      <c r="B49" s="243"/>
      <c r="C49" s="191" t="s">
        <v>1367</v>
      </c>
      <c r="D49" s="165"/>
      <c r="E49" s="163" t="s">
        <v>1368</v>
      </c>
      <c r="F49" s="165"/>
      <c r="G49" s="165"/>
      <c r="H49" s="244"/>
      <c r="J49" s="285"/>
      <c r="K49" s="285"/>
    </row>
    <row r="50" spans="2:11" ht="15">
      <c r="B50" s="243"/>
      <c r="C50" s="189"/>
      <c r="D50" s="165"/>
      <c r="E50" s="165"/>
      <c r="F50" s="165"/>
      <c r="G50" s="165"/>
      <c r="H50" s="244"/>
      <c r="J50" s="285"/>
      <c r="K50" s="285"/>
    </row>
    <row r="51" spans="2:11" ht="15.75">
      <c r="B51" s="243"/>
      <c r="C51" s="174" t="s">
        <v>1369</v>
      </c>
      <c r="D51" s="166"/>
      <c r="E51" s="166"/>
      <c r="F51" s="166"/>
      <c r="G51" s="166"/>
      <c r="H51" s="244"/>
      <c r="J51" s="285"/>
      <c r="K51" s="285"/>
    </row>
    <row r="52" spans="2:11" ht="15">
      <c r="B52" s="243"/>
      <c r="C52" s="165"/>
      <c r="D52" s="165"/>
      <c r="E52" s="165"/>
      <c r="F52" s="165"/>
      <c r="G52" s="165"/>
      <c r="H52" s="244"/>
      <c r="J52" s="285"/>
      <c r="K52" s="285"/>
    </row>
    <row r="53" spans="2:11" ht="15">
      <c r="B53" s="243"/>
      <c r="C53" s="192" t="s">
        <v>1370</v>
      </c>
      <c r="D53" s="165"/>
      <c r="E53" s="188">
        <v>687516607.0206034</v>
      </c>
      <c r="F53" s="165"/>
      <c r="G53" s="165"/>
      <c r="H53" s="244"/>
      <c r="J53" s="285"/>
      <c r="K53" s="285"/>
    </row>
    <row r="54" spans="2:11" ht="15.75">
      <c r="B54" s="243"/>
      <c r="C54" s="193" t="s">
        <v>1359</v>
      </c>
      <c r="D54" s="165"/>
      <c r="E54" s="188"/>
      <c r="F54" s="165"/>
      <c r="G54" s="165"/>
      <c r="H54" s="244"/>
      <c r="J54" s="285"/>
      <c r="K54" s="285"/>
    </row>
    <row r="55" spans="2:11" ht="15">
      <c r="B55" s="243"/>
      <c r="C55" s="192" t="s">
        <v>1371</v>
      </c>
      <c r="D55" s="165"/>
      <c r="E55" s="188"/>
      <c r="F55" s="165"/>
      <c r="G55" s="165"/>
      <c r="H55" s="244"/>
      <c r="J55" s="285"/>
      <c r="K55" s="285"/>
    </row>
    <row r="56" spans="2:11" ht="15.75">
      <c r="B56" s="243"/>
      <c r="C56" s="193" t="s">
        <v>1359</v>
      </c>
      <c r="D56" s="165"/>
      <c r="E56" s="188"/>
      <c r="F56" s="165"/>
      <c r="G56" s="165"/>
      <c r="H56" s="244"/>
      <c r="J56" s="285"/>
      <c r="K56" s="285"/>
    </row>
    <row r="57" spans="2:11" ht="15">
      <c r="B57" s="243"/>
      <c r="C57" s="192" t="s">
        <v>1372</v>
      </c>
      <c r="D57" s="165"/>
      <c r="E57" s="188"/>
      <c r="F57" s="165"/>
      <c r="G57" s="165"/>
      <c r="H57" s="244"/>
      <c r="J57" s="285"/>
      <c r="K57" s="285"/>
    </row>
    <row r="58" spans="2:11" ht="15.75">
      <c r="B58" s="243"/>
      <c r="C58" s="193" t="s">
        <v>1359</v>
      </c>
      <c r="D58" s="165"/>
      <c r="E58" s="188"/>
      <c r="F58" s="165"/>
      <c r="G58" s="165"/>
      <c r="H58" s="244"/>
      <c r="J58" s="285"/>
      <c r="K58" s="285"/>
    </row>
    <row r="59" spans="2:11" ht="45" customHeight="1">
      <c r="B59" s="243"/>
      <c r="C59" s="194" t="s">
        <v>1373</v>
      </c>
      <c r="D59" s="194"/>
      <c r="E59" s="188"/>
      <c r="F59" s="165"/>
      <c r="G59" s="165"/>
      <c r="H59" s="244"/>
      <c r="J59" s="285"/>
      <c r="K59" s="285"/>
    </row>
    <row r="60" spans="2:11" ht="15" customHeight="1">
      <c r="B60" s="243"/>
      <c r="C60" s="194"/>
      <c r="D60" s="194"/>
      <c r="E60" s="188"/>
      <c r="F60" s="160"/>
      <c r="G60" s="165"/>
      <c r="H60" s="244"/>
      <c r="J60" s="285"/>
      <c r="K60" s="285"/>
    </row>
    <row r="61" spans="2:11" ht="15" customHeight="1">
      <c r="B61" s="243"/>
      <c r="C61" s="195"/>
      <c r="D61" s="195"/>
      <c r="E61" s="188"/>
      <c r="F61" s="273">
        <f>E53+E55+E57+E59</f>
        <v>687516607.0206034</v>
      </c>
      <c r="G61" s="165"/>
      <c r="H61" s="244"/>
      <c r="J61" s="285"/>
      <c r="K61" s="285"/>
    </row>
    <row r="62" spans="2:11" ht="15.75">
      <c r="B62" s="243"/>
      <c r="C62" s="175" t="s">
        <v>1365</v>
      </c>
      <c r="D62" s="165"/>
      <c r="E62" s="188"/>
      <c r="F62" s="165"/>
      <c r="G62" s="165"/>
      <c r="H62" s="244"/>
      <c r="J62" s="285"/>
      <c r="K62" s="285"/>
    </row>
    <row r="63" spans="2:11" ht="15">
      <c r="B63" s="243"/>
      <c r="C63" s="189" t="s">
        <v>1374</v>
      </c>
      <c r="D63" s="165"/>
      <c r="E63" s="188">
        <v>556559915.49</v>
      </c>
      <c r="F63" s="165"/>
      <c r="G63" s="165"/>
      <c r="H63" s="244"/>
      <c r="J63" s="285"/>
      <c r="K63" s="285"/>
    </row>
    <row r="64" spans="2:11" ht="15">
      <c r="B64" s="243"/>
      <c r="C64" s="176"/>
      <c r="D64" s="165"/>
      <c r="E64" s="176"/>
      <c r="F64" s="165"/>
      <c r="G64" s="165"/>
      <c r="H64" s="244"/>
      <c r="J64" s="285"/>
      <c r="K64" s="285"/>
    </row>
    <row r="65" spans="2:11" ht="32.25" customHeight="1">
      <c r="B65" s="243"/>
      <c r="C65" s="196" t="s">
        <v>1367</v>
      </c>
      <c r="D65" s="197"/>
      <c r="E65" s="196" t="s">
        <v>1368</v>
      </c>
      <c r="F65" s="301" t="s">
        <v>1375</v>
      </c>
      <c r="G65" s="301"/>
      <c r="H65" s="244"/>
      <c r="J65" s="285"/>
      <c r="K65" s="285"/>
    </row>
    <row r="66" spans="2:11" ht="15.75" customHeight="1">
      <c r="B66" s="243"/>
      <c r="C66" s="176"/>
      <c r="D66" s="165"/>
      <c r="E66" s="176"/>
      <c r="F66" s="165"/>
      <c r="G66" s="165"/>
      <c r="H66" s="244"/>
      <c r="J66" s="285"/>
      <c r="K66" s="285"/>
    </row>
    <row r="67" spans="2:11" ht="15.75" customHeight="1">
      <c r="B67" s="243"/>
      <c r="C67" s="174" t="s">
        <v>1376</v>
      </c>
      <c r="D67" s="166"/>
      <c r="E67" s="166"/>
      <c r="F67" s="166"/>
      <c r="G67" s="166"/>
      <c r="H67" s="244"/>
      <c r="J67" s="285"/>
      <c r="K67" s="285"/>
    </row>
    <row r="68" spans="2:11" ht="15">
      <c r="B68" s="243"/>
      <c r="C68" s="176"/>
      <c r="D68" s="165"/>
      <c r="E68" s="176"/>
      <c r="F68" s="165"/>
      <c r="G68" s="165"/>
      <c r="H68" s="244"/>
      <c r="J68" s="285"/>
      <c r="K68" s="285"/>
    </row>
    <row r="69" spans="2:11" ht="15">
      <c r="B69" s="243"/>
      <c r="C69" s="189" t="s">
        <v>1377</v>
      </c>
      <c r="D69" s="165"/>
      <c r="E69" s="272">
        <v>15970079.522929281</v>
      </c>
      <c r="F69" s="165"/>
      <c r="G69" s="165"/>
      <c r="H69" s="244"/>
      <c r="J69" s="285"/>
      <c r="K69" s="285"/>
    </row>
    <row r="70" spans="2:11" ht="15">
      <c r="B70" s="243"/>
      <c r="C70" s="189" t="s">
        <v>1378</v>
      </c>
      <c r="D70" s="165"/>
      <c r="E70" s="188"/>
      <c r="F70" s="165"/>
      <c r="G70" s="165"/>
      <c r="H70" s="244"/>
      <c r="J70" s="285"/>
      <c r="K70" s="285"/>
    </row>
    <row r="71" spans="2:11" ht="15">
      <c r="B71" s="243"/>
      <c r="C71" s="189" t="s">
        <v>1379</v>
      </c>
      <c r="D71" s="165"/>
      <c r="E71" s="188">
        <v>4500</v>
      </c>
      <c r="F71" s="165"/>
      <c r="G71" s="165"/>
      <c r="H71" s="244"/>
      <c r="J71" s="285"/>
      <c r="K71" s="285"/>
    </row>
    <row r="72" spans="2:11" ht="15">
      <c r="B72" s="243"/>
      <c r="C72" s="189"/>
      <c r="D72" s="165"/>
      <c r="E72" s="188"/>
      <c r="F72" s="165"/>
      <c r="G72" s="165"/>
      <c r="H72" s="244"/>
      <c r="J72" s="285"/>
      <c r="K72" s="285"/>
    </row>
    <row r="73" spans="2:11" ht="15">
      <c r="B73" s="243"/>
      <c r="C73" s="189" t="s">
        <v>1380</v>
      </c>
      <c r="D73" s="165"/>
      <c r="E73" s="188">
        <v>12500000</v>
      </c>
      <c r="F73" s="165"/>
      <c r="G73" s="165"/>
      <c r="H73" s="244"/>
      <c r="J73" s="285"/>
      <c r="K73" s="285"/>
    </row>
    <row r="74" spans="2:11" ht="15.75">
      <c r="B74" s="243"/>
      <c r="C74" s="198"/>
      <c r="D74" s="165"/>
      <c r="E74" s="176"/>
      <c r="F74" s="165"/>
      <c r="G74" s="165"/>
      <c r="H74" s="244"/>
      <c r="J74" s="285"/>
      <c r="K74" s="285"/>
    </row>
    <row r="75" spans="2:11" ht="15.75">
      <c r="B75" s="243"/>
      <c r="C75" s="163" t="s">
        <v>1367</v>
      </c>
      <c r="D75" s="165"/>
      <c r="E75" s="163" t="s">
        <v>1368</v>
      </c>
      <c r="F75" s="165"/>
      <c r="G75" s="165"/>
      <c r="H75" s="244"/>
      <c r="J75" s="285"/>
      <c r="K75" s="285"/>
    </row>
    <row r="76" spans="2:8" ht="15">
      <c r="B76" s="243"/>
      <c r="C76" s="165"/>
      <c r="D76" s="165"/>
      <c r="E76" s="165"/>
      <c r="F76" s="165"/>
      <c r="G76" s="165"/>
      <c r="H76" s="244"/>
    </row>
    <row r="77" spans="2:8" ht="12.75">
      <c r="B77" s="243"/>
      <c r="C77" s="199" t="s">
        <v>1381</v>
      </c>
      <c r="D77" s="199"/>
      <c r="E77" s="199"/>
      <c r="F77" s="199"/>
      <c r="G77" s="199"/>
      <c r="H77" s="244"/>
    </row>
    <row r="78" spans="2:8" ht="12.75" customHeight="1">
      <c r="B78" s="243"/>
      <c r="C78" s="302" t="s">
        <v>1382</v>
      </c>
      <c r="D78" s="302"/>
      <c r="E78" s="302"/>
      <c r="F78" s="302"/>
      <c r="G78" s="302"/>
      <c r="H78" s="244"/>
    </row>
    <row r="79" spans="2:8" ht="12.75" customHeight="1">
      <c r="B79" s="243"/>
      <c r="C79" s="303" t="s">
        <v>1383</v>
      </c>
      <c r="D79" s="303"/>
      <c r="E79" s="303"/>
      <c r="F79" s="303"/>
      <c r="G79" s="303"/>
      <c r="H79" s="244"/>
    </row>
    <row r="80" spans="2:8" ht="12.75" customHeight="1">
      <c r="B80" s="243"/>
      <c r="C80" s="303" t="s">
        <v>1384</v>
      </c>
      <c r="D80" s="303"/>
      <c r="E80" s="303"/>
      <c r="F80" s="303"/>
      <c r="G80" s="303"/>
      <c r="H80" s="244"/>
    </row>
    <row r="81" spans="2:8" ht="15" customHeight="1">
      <c r="B81" s="243"/>
      <c r="C81" s="160"/>
      <c r="D81" s="160"/>
      <c r="E81" s="160"/>
      <c r="F81" s="165"/>
      <c r="G81" s="165"/>
      <c r="H81" s="244"/>
    </row>
    <row r="82" spans="2:8" ht="15">
      <c r="B82" s="243"/>
      <c r="C82" s="160"/>
      <c r="D82" s="160"/>
      <c r="E82" s="160"/>
      <c r="F82" s="165"/>
      <c r="G82" s="165"/>
      <c r="H82" s="244"/>
    </row>
    <row r="83" spans="2:8" ht="15.75">
      <c r="B83" s="243"/>
      <c r="C83" s="166" t="s">
        <v>1385</v>
      </c>
      <c r="D83" s="166"/>
      <c r="E83" s="166"/>
      <c r="F83" s="166"/>
      <c r="G83" s="166"/>
      <c r="H83" s="244"/>
    </row>
    <row r="84" spans="2:8" ht="15">
      <c r="B84" s="243"/>
      <c r="C84" s="200"/>
      <c r="D84" s="189"/>
      <c r="E84" s="189"/>
      <c r="F84" s="189"/>
      <c r="G84" s="189"/>
      <c r="H84" s="244"/>
    </row>
    <row r="85" spans="2:8" ht="15.75">
      <c r="B85" s="243"/>
      <c r="C85" s="237" t="s">
        <v>1489</v>
      </c>
      <c r="D85" s="238" t="s">
        <v>1386</v>
      </c>
      <c r="E85" s="161"/>
      <c r="F85" s="161"/>
      <c r="G85" s="161"/>
      <c r="H85" s="244"/>
    </row>
    <row r="86" spans="2:8" ht="15">
      <c r="B86" s="243"/>
      <c r="C86" s="201" t="s">
        <v>1387</v>
      </c>
      <c r="D86" s="202">
        <v>689599342.7300019</v>
      </c>
      <c r="E86" s="161"/>
      <c r="F86" s="161"/>
      <c r="G86" s="203"/>
      <c r="H86" s="244"/>
    </row>
    <row r="87" spans="2:8" ht="15">
      <c r="B87" s="243"/>
      <c r="C87" s="201" t="s">
        <v>1388</v>
      </c>
      <c r="D87" s="204">
        <v>1381168796.8899946</v>
      </c>
      <c r="E87" s="250"/>
      <c r="F87" s="161"/>
      <c r="G87" s="251"/>
      <c r="H87" s="244"/>
    </row>
    <row r="88" spans="2:8" ht="15">
      <c r="B88" s="243"/>
      <c r="C88" s="201" t="s">
        <v>1389</v>
      </c>
      <c r="D88" s="202">
        <v>34768.54606887173</v>
      </c>
      <c r="E88" s="161"/>
      <c r="F88" s="161"/>
      <c r="G88" s="203"/>
      <c r="H88" s="244"/>
    </row>
    <row r="89" spans="2:8" ht="15">
      <c r="B89" s="243"/>
      <c r="C89" s="201" t="s">
        <v>1390</v>
      </c>
      <c r="D89" s="202">
        <v>79043.98631188819</v>
      </c>
      <c r="E89" s="161"/>
      <c r="F89" s="161"/>
      <c r="G89" s="203"/>
      <c r="H89" s="244"/>
    </row>
    <row r="90" spans="2:8" ht="15">
      <c r="B90" s="243"/>
      <c r="C90" s="201" t="s">
        <v>1391</v>
      </c>
      <c r="D90" s="202">
        <v>501983.04</v>
      </c>
      <c r="E90" s="161"/>
      <c r="F90" s="161"/>
      <c r="G90" s="203"/>
      <c r="H90" s="244"/>
    </row>
    <row r="91" spans="2:8" ht="15">
      <c r="B91" s="243"/>
      <c r="C91" s="201" t="s">
        <v>1392</v>
      </c>
      <c r="D91" s="202">
        <v>761000</v>
      </c>
      <c r="E91" s="161"/>
      <c r="F91" s="161"/>
      <c r="G91" s="203"/>
      <c r="H91" s="244"/>
    </row>
    <row r="92" spans="2:8" ht="15">
      <c r="B92" s="243"/>
      <c r="C92" s="201" t="s">
        <v>1393</v>
      </c>
      <c r="D92" s="202">
        <v>19834</v>
      </c>
      <c r="E92" s="161"/>
      <c r="F92" s="161"/>
      <c r="G92" s="203"/>
      <c r="H92" s="244"/>
    </row>
    <row r="93" spans="2:8" ht="15">
      <c r="B93" s="243"/>
      <c r="C93" s="201" t="s">
        <v>1394</v>
      </c>
      <c r="D93" s="274">
        <v>9.645843450822632</v>
      </c>
      <c r="E93" s="252"/>
      <c r="F93" s="205"/>
      <c r="G93" s="206"/>
      <c r="H93" s="244"/>
    </row>
    <row r="94" spans="2:8" ht="15">
      <c r="B94" s="243"/>
      <c r="C94" s="201" t="s">
        <v>1395</v>
      </c>
      <c r="D94" s="207">
        <v>13.084841403730021</v>
      </c>
      <c r="E94" s="252"/>
      <c r="F94" s="205"/>
      <c r="G94" s="208"/>
      <c r="H94" s="244"/>
    </row>
    <row r="95" spans="2:8" ht="15">
      <c r="B95" s="243"/>
      <c r="C95" s="201" t="s">
        <v>1396</v>
      </c>
      <c r="D95" s="274">
        <v>22.730684854552713</v>
      </c>
      <c r="E95" s="252"/>
      <c r="F95" s="205"/>
      <c r="G95" s="209"/>
      <c r="H95" s="244"/>
    </row>
    <row r="96" spans="2:8" ht="15">
      <c r="B96" s="243"/>
      <c r="C96" s="201" t="s">
        <v>1397</v>
      </c>
      <c r="D96" s="275">
        <v>0.6300127455156147</v>
      </c>
      <c r="E96" s="161"/>
      <c r="F96" s="205"/>
      <c r="G96" s="209"/>
      <c r="H96" s="244"/>
    </row>
    <row r="97" spans="2:8" ht="15">
      <c r="B97" s="243"/>
      <c r="C97" s="201" t="s">
        <v>1398</v>
      </c>
      <c r="D97" s="275">
        <v>0.36175309345366147</v>
      </c>
      <c r="E97" s="161"/>
      <c r="F97" s="205"/>
      <c r="G97" s="209"/>
      <c r="H97" s="244"/>
    </row>
    <row r="98" spans="2:8" ht="15">
      <c r="B98" s="243"/>
      <c r="C98" s="201" t="s">
        <v>1399</v>
      </c>
      <c r="D98" s="275">
        <v>0.5165063513175941</v>
      </c>
      <c r="E98" s="161"/>
      <c r="F98" s="209"/>
      <c r="G98" s="209"/>
      <c r="H98" s="244"/>
    </row>
    <row r="99" spans="2:8" ht="15">
      <c r="B99" s="243"/>
      <c r="C99" s="201" t="s">
        <v>1400</v>
      </c>
      <c r="D99" s="276">
        <v>0.023456502733547557</v>
      </c>
      <c r="E99" s="161"/>
      <c r="F99" s="209"/>
      <c r="G99" s="209"/>
      <c r="H99" s="244"/>
    </row>
    <row r="100" spans="2:8" ht="15">
      <c r="B100" s="243"/>
      <c r="C100" s="201" t="s">
        <v>1401</v>
      </c>
      <c r="D100" s="276">
        <v>0.9731198975690811</v>
      </c>
      <c r="E100" s="161"/>
      <c r="F100" s="209"/>
      <c r="G100" s="209"/>
      <c r="H100" s="244"/>
    </row>
    <row r="101" spans="2:8" ht="15">
      <c r="B101" s="243"/>
      <c r="C101" s="201" t="s">
        <v>1402</v>
      </c>
      <c r="D101" s="276">
        <v>0.029844158487902162</v>
      </c>
      <c r="E101" s="161"/>
      <c r="F101" s="209"/>
      <c r="G101" s="209"/>
      <c r="H101" s="244"/>
    </row>
    <row r="102" spans="2:8" ht="15">
      <c r="B102" s="243"/>
      <c r="C102" s="201" t="s">
        <v>1403</v>
      </c>
      <c r="D102" s="276">
        <v>0.018351466890614784</v>
      </c>
      <c r="E102" s="161"/>
      <c r="F102" s="209"/>
      <c r="G102" s="209"/>
      <c r="H102" s="244"/>
    </row>
    <row r="103" spans="2:8" ht="15">
      <c r="B103" s="243"/>
      <c r="C103" s="201" t="s">
        <v>1404</v>
      </c>
      <c r="D103" s="202" t="s">
        <v>162</v>
      </c>
      <c r="E103" s="210"/>
      <c r="F103" s="211"/>
      <c r="G103" s="160"/>
      <c r="H103" s="244"/>
    </row>
    <row r="104" spans="2:8" ht="15">
      <c r="B104" s="243"/>
      <c r="C104" s="161"/>
      <c r="D104" s="161"/>
      <c r="E104" s="161"/>
      <c r="F104" s="161"/>
      <c r="G104" s="161"/>
      <c r="H104" s="244"/>
    </row>
    <row r="105" spans="2:8" ht="15">
      <c r="B105" s="243"/>
      <c r="C105" s="161"/>
      <c r="D105" s="161"/>
      <c r="E105" s="161"/>
      <c r="F105" s="161"/>
      <c r="G105" s="161"/>
      <c r="H105" s="244"/>
    </row>
    <row r="106" spans="2:8" ht="15.75">
      <c r="B106" s="243"/>
      <c r="C106" s="163" t="s">
        <v>1405</v>
      </c>
      <c r="D106" s="205"/>
      <c r="E106" s="161"/>
      <c r="F106" s="161"/>
      <c r="G106" s="161"/>
      <c r="H106" s="244"/>
    </row>
    <row r="107" spans="2:8" ht="15">
      <c r="B107" s="243"/>
      <c r="C107" s="161"/>
      <c r="D107" s="205"/>
      <c r="E107" s="161"/>
      <c r="F107" s="161"/>
      <c r="G107" s="161"/>
      <c r="H107" s="244"/>
    </row>
    <row r="108" spans="2:8" ht="15.75">
      <c r="B108" s="243"/>
      <c r="C108" s="212" t="s">
        <v>1406</v>
      </c>
      <c r="D108" s="213" t="s">
        <v>695</v>
      </c>
      <c r="E108" s="212" t="s">
        <v>1407</v>
      </c>
      <c r="F108" s="212" t="s">
        <v>1408</v>
      </c>
      <c r="G108" s="212" t="s">
        <v>1407</v>
      </c>
      <c r="H108" s="244"/>
    </row>
    <row r="109" spans="2:8" ht="15">
      <c r="B109" s="243"/>
      <c r="C109" s="253" t="s">
        <v>1409</v>
      </c>
      <c r="D109" s="277">
        <v>6753</v>
      </c>
      <c r="E109" s="214">
        <v>0.34047595038822226</v>
      </c>
      <c r="F109" s="210">
        <v>131079893.91999967</v>
      </c>
      <c r="G109" s="214">
        <v>0.19008123383801087</v>
      </c>
      <c r="H109" s="244"/>
    </row>
    <row r="110" spans="2:8" ht="15">
      <c r="B110" s="243"/>
      <c r="C110" s="253" t="s">
        <v>1410</v>
      </c>
      <c r="D110" s="277">
        <v>4241</v>
      </c>
      <c r="E110" s="214">
        <v>0.2138247453867097</v>
      </c>
      <c r="F110" s="210">
        <v>140265218.35</v>
      </c>
      <c r="G110" s="214">
        <v>0.2034010325397284</v>
      </c>
      <c r="H110" s="244"/>
    </row>
    <row r="111" spans="2:8" ht="15">
      <c r="B111" s="243"/>
      <c r="C111" s="253" t="s">
        <v>1411</v>
      </c>
      <c r="D111" s="277">
        <v>3522</v>
      </c>
      <c r="E111" s="214">
        <v>0.17757386306342643</v>
      </c>
      <c r="F111" s="210">
        <v>148850369.69000015</v>
      </c>
      <c r="G111" s="214">
        <v>0.2158505098057784</v>
      </c>
      <c r="H111" s="244"/>
    </row>
    <row r="112" spans="2:8" ht="15">
      <c r="B112" s="243"/>
      <c r="C112" s="253" t="s">
        <v>1412</v>
      </c>
      <c r="D112" s="277">
        <v>2775</v>
      </c>
      <c r="E112" s="214">
        <v>0.1399112634869416</v>
      </c>
      <c r="F112" s="210">
        <v>131762407.45999987</v>
      </c>
      <c r="G112" s="214">
        <v>0.19107095859224027</v>
      </c>
      <c r="H112" s="244"/>
    </row>
    <row r="113" spans="2:8" ht="15">
      <c r="B113" s="243"/>
      <c r="C113" s="253" t="s">
        <v>1413</v>
      </c>
      <c r="D113" s="277">
        <v>1660</v>
      </c>
      <c r="E113" s="214">
        <v>0.08369466572552182</v>
      </c>
      <c r="F113" s="210">
        <v>87279147.94999993</v>
      </c>
      <c r="G113" s="214">
        <v>0.12656501035003528</v>
      </c>
      <c r="H113" s="244"/>
    </row>
    <row r="114" spans="2:8" ht="15">
      <c r="B114" s="243"/>
      <c r="C114" s="253" t="s">
        <v>1414</v>
      </c>
      <c r="D114" s="277">
        <v>668</v>
      </c>
      <c r="E114" s="214">
        <v>0.033679540183523246</v>
      </c>
      <c r="F114" s="210">
        <v>37211731.32000001</v>
      </c>
      <c r="G114" s="214">
        <v>0.05396137875173353</v>
      </c>
      <c r="H114" s="244"/>
    </row>
    <row r="115" spans="2:8" ht="15">
      <c r="B115" s="243"/>
      <c r="C115" s="253" t="s">
        <v>1415</v>
      </c>
      <c r="D115" s="277">
        <v>171</v>
      </c>
      <c r="E115" s="214">
        <v>0.008621558939195322</v>
      </c>
      <c r="F115" s="210">
        <v>9897171.170000002</v>
      </c>
      <c r="G115" s="214">
        <v>0.01435206003941199</v>
      </c>
      <c r="H115" s="244"/>
    </row>
    <row r="116" spans="2:8" ht="15">
      <c r="B116" s="243"/>
      <c r="C116" s="253" t="s">
        <v>1416</v>
      </c>
      <c r="D116" s="277">
        <v>41</v>
      </c>
      <c r="E116" s="214">
        <v>0.002067157406473732</v>
      </c>
      <c r="F116" s="210">
        <v>2836206.1</v>
      </c>
      <c r="G116" s="214">
        <v>0.004112831791242682</v>
      </c>
      <c r="H116" s="244"/>
    </row>
    <row r="117" spans="2:8" ht="15">
      <c r="B117" s="243"/>
      <c r="C117" s="253" t="s">
        <v>1417</v>
      </c>
      <c r="D117" s="277"/>
      <c r="E117" s="214">
        <v>0</v>
      </c>
      <c r="F117" s="210"/>
      <c r="G117" s="214">
        <v>0</v>
      </c>
      <c r="H117" s="244"/>
    </row>
    <row r="118" spans="2:8" ht="15">
      <c r="B118" s="243"/>
      <c r="C118" s="253" t="s">
        <v>1418</v>
      </c>
      <c r="D118" s="277">
        <v>3</v>
      </c>
      <c r="E118" s="214">
        <v>0.00015125541998588284</v>
      </c>
      <c r="F118" s="210">
        <v>417196.77</v>
      </c>
      <c r="G118" s="214">
        <v>0.0006049842918184827</v>
      </c>
      <c r="H118" s="244"/>
    </row>
    <row r="119" spans="2:8" ht="15.75">
      <c r="B119" s="243"/>
      <c r="C119" s="215"/>
      <c r="D119" s="216">
        <v>19834</v>
      </c>
      <c r="E119" s="217">
        <v>1.0000000000000002</v>
      </c>
      <c r="F119" s="216">
        <v>689599342.7299997</v>
      </c>
      <c r="G119" s="217">
        <v>1</v>
      </c>
      <c r="H119" s="244"/>
    </row>
    <row r="120" spans="2:8" ht="15.75">
      <c r="B120" s="243"/>
      <c r="C120" s="218"/>
      <c r="D120" s="219"/>
      <c r="E120" s="220"/>
      <c r="F120" s="219"/>
      <c r="G120" s="220"/>
      <c r="H120" s="244"/>
    </row>
    <row r="121" spans="2:8" ht="15.75">
      <c r="B121" s="243"/>
      <c r="C121" s="163" t="s">
        <v>1419</v>
      </c>
      <c r="D121" s="205"/>
      <c r="E121" s="161"/>
      <c r="F121" s="161"/>
      <c r="G121" s="161"/>
      <c r="H121" s="244"/>
    </row>
    <row r="122" spans="2:8" ht="15">
      <c r="B122" s="243"/>
      <c r="C122" s="161"/>
      <c r="D122" s="205"/>
      <c r="E122" s="161"/>
      <c r="F122" s="161"/>
      <c r="G122" s="161"/>
      <c r="H122" s="244"/>
    </row>
    <row r="123" spans="2:8" ht="15.75">
      <c r="B123" s="243"/>
      <c r="C123" s="212" t="s">
        <v>1420</v>
      </c>
      <c r="D123" s="213" t="s">
        <v>695</v>
      </c>
      <c r="E123" s="212" t="s">
        <v>1407</v>
      </c>
      <c r="F123" s="212" t="s">
        <v>1408</v>
      </c>
      <c r="G123" s="212" t="s">
        <v>1407</v>
      </c>
      <c r="H123" s="244"/>
    </row>
    <row r="124" spans="2:8" ht="15">
      <c r="B124" s="243"/>
      <c r="C124" s="253" t="s">
        <v>1409</v>
      </c>
      <c r="D124" s="210">
        <v>3976</v>
      </c>
      <c r="E124" s="214">
        <v>0.20046384995462338</v>
      </c>
      <c r="F124" s="210">
        <v>61404331.049999855</v>
      </c>
      <c r="G124" s="214">
        <v>0.08904348836370865</v>
      </c>
      <c r="H124" s="244"/>
    </row>
    <row r="125" spans="2:8" ht="15">
      <c r="B125" s="243"/>
      <c r="C125" s="253" t="s">
        <v>1410</v>
      </c>
      <c r="D125" s="210">
        <v>3087</v>
      </c>
      <c r="E125" s="214">
        <v>0.15564182716547342</v>
      </c>
      <c r="F125" s="210">
        <v>80929231.27999982</v>
      </c>
      <c r="G125" s="214">
        <v>0.11735688575284246</v>
      </c>
      <c r="H125" s="244"/>
    </row>
    <row r="126" spans="2:8" ht="15">
      <c r="B126" s="243"/>
      <c r="C126" s="253" t="s">
        <v>1411</v>
      </c>
      <c r="D126" s="210">
        <v>2853</v>
      </c>
      <c r="E126" s="214">
        <v>0.14384390440657457</v>
      </c>
      <c r="F126" s="210">
        <v>92746227.40000004</v>
      </c>
      <c r="G126" s="214">
        <v>0.13449291734071905</v>
      </c>
      <c r="H126" s="244"/>
    </row>
    <row r="127" spans="2:8" ht="15">
      <c r="B127" s="243"/>
      <c r="C127" s="253" t="s">
        <v>1412</v>
      </c>
      <c r="D127" s="210">
        <v>2589</v>
      </c>
      <c r="E127" s="214">
        <v>0.13053342744781687</v>
      </c>
      <c r="F127" s="210">
        <v>99332597.75000015</v>
      </c>
      <c r="G127" s="214">
        <v>0.14404392753154358</v>
      </c>
      <c r="H127" s="244"/>
    </row>
    <row r="128" spans="2:8" ht="15">
      <c r="B128" s="243"/>
      <c r="C128" s="253" t="s">
        <v>1413</v>
      </c>
      <c r="D128" s="210">
        <v>2326</v>
      </c>
      <c r="E128" s="214">
        <v>0.11727336896238783</v>
      </c>
      <c r="F128" s="210">
        <v>102093165.50999978</v>
      </c>
      <c r="G128" s="214">
        <v>0.1480470748504941</v>
      </c>
      <c r="H128" s="244"/>
    </row>
    <row r="129" spans="2:8" ht="15">
      <c r="B129" s="243"/>
      <c r="C129" s="253" t="s">
        <v>1414</v>
      </c>
      <c r="D129" s="210">
        <v>1942</v>
      </c>
      <c r="E129" s="214">
        <v>0.09791267520419482</v>
      </c>
      <c r="F129" s="210">
        <v>92974622.83000004</v>
      </c>
      <c r="G129" s="214">
        <v>0.13482411752588142</v>
      </c>
      <c r="H129" s="244"/>
    </row>
    <row r="130" spans="2:8" ht="15">
      <c r="B130" s="243"/>
      <c r="C130" s="253" t="s">
        <v>1415</v>
      </c>
      <c r="D130" s="210">
        <v>1529</v>
      </c>
      <c r="E130" s="214">
        <v>0.07708984571947161</v>
      </c>
      <c r="F130" s="210">
        <v>77102171.17000003</v>
      </c>
      <c r="G130" s="214">
        <v>0.1118071993293474</v>
      </c>
      <c r="H130" s="244"/>
    </row>
    <row r="131" spans="2:8" ht="15">
      <c r="B131" s="243"/>
      <c r="C131" s="253" t="s">
        <v>1416</v>
      </c>
      <c r="D131" s="210">
        <v>1231</v>
      </c>
      <c r="E131" s="214">
        <v>0.06206514066754059</v>
      </c>
      <c r="F131" s="210">
        <v>65435380.849999964</v>
      </c>
      <c r="G131" s="214">
        <v>0.09488898378434218</v>
      </c>
      <c r="H131" s="244"/>
    </row>
    <row r="132" spans="2:8" ht="15">
      <c r="B132" s="243"/>
      <c r="C132" s="253" t="s">
        <v>1417</v>
      </c>
      <c r="D132" s="210">
        <v>262</v>
      </c>
      <c r="E132" s="214">
        <v>0.013209640012100433</v>
      </c>
      <c r="F132" s="210">
        <v>15982860.720000006</v>
      </c>
      <c r="G132" s="214">
        <v>0.023177024294609588</v>
      </c>
      <c r="H132" s="244"/>
    </row>
    <row r="133" spans="2:8" ht="15">
      <c r="B133" s="243"/>
      <c r="C133" s="253" t="s">
        <v>1418</v>
      </c>
      <c r="D133" s="210">
        <v>39</v>
      </c>
      <c r="E133" s="214">
        <v>0.0019663204598164767</v>
      </c>
      <c r="F133" s="210">
        <v>1598754.1700000002</v>
      </c>
      <c r="G133" s="214">
        <v>0.002318381226511644</v>
      </c>
      <c r="H133" s="244"/>
    </row>
    <row r="134" spans="2:8" ht="15.75">
      <c r="B134" s="243"/>
      <c r="C134" s="215"/>
      <c r="D134" s="216">
        <v>19834</v>
      </c>
      <c r="E134" s="217">
        <v>0.9999999999999999</v>
      </c>
      <c r="F134" s="216">
        <v>689599342.7299997</v>
      </c>
      <c r="G134" s="217">
        <v>0.9999999999999999</v>
      </c>
      <c r="H134" s="244"/>
    </row>
    <row r="135" spans="2:8" ht="15">
      <c r="B135" s="243"/>
      <c r="C135" s="221"/>
      <c r="D135" s="221"/>
      <c r="E135" s="210"/>
      <c r="F135" s="211"/>
      <c r="G135" s="222"/>
      <c r="H135" s="244"/>
    </row>
    <row r="136" spans="2:8" ht="15.75">
      <c r="B136" s="243"/>
      <c r="C136" s="163" t="s">
        <v>1421</v>
      </c>
      <c r="D136" s="163"/>
      <c r="E136" s="254"/>
      <c r="F136" s="163"/>
      <c r="G136" s="163"/>
      <c r="H136" s="244"/>
    </row>
    <row r="137" spans="2:8" ht="15.75">
      <c r="B137" s="243"/>
      <c r="C137" s="163"/>
      <c r="D137" s="163"/>
      <c r="E137" s="254"/>
      <c r="F137" s="163"/>
      <c r="G137" s="163"/>
      <c r="H137" s="244"/>
    </row>
    <row r="138" spans="2:8" ht="15.75">
      <c r="B138" s="243"/>
      <c r="C138" s="212" t="s">
        <v>1422</v>
      </c>
      <c r="D138" s="213" t="s">
        <v>695</v>
      </c>
      <c r="E138" s="212" t="s">
        <v>1407</v>
      </c>
      <c r="F138" s="212" t="s">
        <v>1408</v>
      </c>
      <c r="G138" s="212" t="s">
        <v>1407</v>
      </c>
      <c r="H138" s="244"/>
    </row>
    <row r="139" spans="2:8" ht="15">
      <c r="B139" s="243"/>
      <c r="C139" s="253" t="s">
        <v>1423</v>
      </c>
      <c r="D139" s="210">
        <v>12564</v>
      </c>
      <c r="E139" s="214">
        <v>0.6334576989008773</v>
      </c>
      <c r="F139" s="210">
        <v>238452270.22000045</v>
      </c>
      <c r="G139" s="214">
        <v>0.3457837840680225</v>
      </c>
      <c r="H139" s="244"/>
    </row>
    <row r="140" spans="2:8" ht="15">
      <c r="B140" s="243"/>
      <c r="C140" s="253" t="s">
        <v>1424</v>
      </c>
      <c r="D140" s="210">
        <v>5609</v>
      </c>
      <c r="E140" s="214">
        <v>0.28279721690027226</v>
      </c>
      <c r="F140" s="210">
        <v>293629905.6000011</v>
      </c>
      <c r="G140" s="214">
        <v>0.425797832749627</v>
      </c>
      <c r="H140" s="244"/>
    </row>
    <row r="141" spans="2:8" ht="15">
      <c r="B141" s="243"/>
      <c r="C141" s="253" t="s">
        <v>1425</v>
      </c>
      <c r="D141" s="210">
        <v>1169</v>
      </c>
      <c r="E141" s="214">
        <v>0.05893919532116568</v>
      </c>
      <c r="F141" s="210">
        <v>100053160.88999993</v>
      </c>
      <c r="G141" s="214">
        <v>0.14508882867246867</v>
      </c>
      <c r="H141" s="244"/>
    </row>
    <row r="142" spans="2:8" ht="15">
      <c r="B142" s="243"/>
      <c r="C142" s="253" t="s">
        <v>1426</v>
      </c>
      <c r="D142" s="210">
        <v>458</v>
      </c>
      <c r="E142" s="214">
        <v>0.023091660784511445</v>
      </c>
      <c r="F142" s="210">
        <v>50156558.63000001</v>
      </c>
      <c r="G142" s="214">
        <v>0.07273289796280726</v>
      </c>
      <c r="H142" s="244"/>
    </row>
    <row r="143" spans="2:8" ht="15">
      <c r="B143" s="243"/>
      <c r="C143" s="253" t="s">
        <v>1427</v>
      </c>
      <c r="D143" s="210">
        <v>19</v>
      </c>
      <c r="E143" s="214">
        <v>0.0009579509932439246</v>
      </c>
      <c r="F143" s="210">
        <v>3395067.08</v>
      </c>
      <c r="G143" s="214">
        <v>0.004923245817722999</v>
      </c>
      <c r="H143" s="244"/>
    </row>
    <row r="144" spans="2:8" ht="15">
      <c r="B144" s="243"/>
      <c r="C144" s="253" t="s">
        <v>1428</v>
      </c>
      <c r="D144" s="210">
        <v>12</v>
      </c>
      <c r="E144" s="214">
        <v>0.0006050216799435313</v>
      </c>
      <c r="F144" s="210">
        <v>2706051.2600000002</v>
      </c>
      <c r="G144" s="214">
        <v>0.003924091994182057</v>
      </c>
      <c r="H144" s="244"/>
    </row>
    <row r="145" spans="2:8" ht="15">
      <c r="B145" s="243"/>
      <c r="C145" s="253" t="s">
        <v>1429</v>
      </c>
      <c r="D145" s="210">
        <v>2</v>
      </c>
      <c r="E145" s="214">
        <v>0.00010083694665725522</v>
      </c>
      <c r="F145" s="210">
        <v>704346.01</v>
      </c>
      <c r="G145" s="214">
        <v>0.0010213843986736138</v>
      </c>
      <c r="H145" s="244"/>
    </row>
    <row r="146" spans="2:8" ht="15">
      <c r="B146" s="243"/>
      <c r="C146" s="253" t="s">
        <v>1430</v>
      </c>
      <c r="D146" s="223">
        <v>1</v>
      </c>
      <c r="E146" s="214">
        <v>5.041847332862761E-05</v>
      </c>
      <c r="F146" s="223">
        <v>501983.04</v>
      </c>
      <c r="G146" s="214">
        <v>0.0007279343364985522</v>
      </c>
      <c r="H146" s="244"/>
    </row>
    <row r="147" spans="2:8" ht="15.75">
      <c r="B147" s="243"/>
      <c r="C147" s="215"/>
      <c r="D147" s="216">
        <v>19834</v>
      </c>
      <c r="E147" s="217">
        <v>1</v>
      </c>
      <c r="F147" s="216">
        <v>689599342.7300014</v>
      </c>
      <c r="G147" s="217">
        <v>1.0000000000000027</v>
      </c>
      <c r="H147" s="244"/>
    </row>
    <row r="148" spans="2:8" ht="15">
      <c r="B148" s="243"/>
      <c r="C148" s="255"/>
      <c r="D148" s="255"/>
      <c r="E148" s="255"/>
      <c r="F148" s="255"/>
      <c r="G148" s="255"/>
      <c r="H148" s="244"/>
    </row>
    <row r="149" spans="2:8" ht="15.75">
      <c r="B149" s="243"/>
      <c r="C149" s="163" t="s">
        <v>1431</v>
      </c>
      <c r="D149" s="163"/>
      <c r="E149" s="254"/>
      <c r="F149" s="163"/>
      <c r="G149" s="163"/>
      <c r="H149" s="244"/>
    </row>
    <row r="150" spans="2:8" ht="15.75">
      <c r="B150" s="243"/>
      <c r="C150" s="163"/>
      <c r="D150" s="163"/>
      <c r="E150" s="254"/>
      <c r="F150" s="163"/>
      <c r="G150" s="163"/>
      <c r="H150" s="244"/>
    </row>
    <row r="151" spans="2:8" ht="15.75">
      <c r="B151" s="243"/>
      <c r="C151" s="212" t="s">
        <v>1350</v>
      </c>
      <c r="D151" s="213" t="s">
        <v>695</v>
      </c>
      <c r="E151" s="212" t="s">
        <v>1407</v>
      </c>
      <c r="F151" s="212" t="s">
        <v>1408</v>
      </c>
      <c r="G151" s="212" t="s">
        <v>1407</v>
      </c>
      <c r="H151" s="244"/>
    </row>
    <row r="152" spans="2:8" ht="15">
      <c r="B152" s="243"/>
      <c r="C152" s="256" t="s">
        <v>1432</v>
      </c>
      <c r="D152" s="210">
        <v>14885</v>
      </c>
      <c r="E152" s="214">
        <v>0.750478975496622</v>
      </c>
      <c r="F152" s="210">
        <v>539238148.8199992</v>
      </c>
      <c r="G152" s="214">
        <v>0.7819586177174311</v>
      </c>
      <c r="H152" s="244"/>
    </row>
    <row r="153" spans="2:8" ht="15">
      <c r="B153" s="243"/>
      <c r="C153" s="253" t="s">
        <v>1433</v>
      </c>
      <c r="D153" s="210">
        <v>3381</v>
      </c>
      <c r="E153" s="214">
        <v>0.17046485832408995</v>
      </c>
      <c r="F153" s="210">
        <v>106865475.09999989</v>
      </c>
      <c r="G153" s="214">
        <v>0.15496748398416216</v>
      </c>
      <c r="H153" s="244"/>
    </row>
    <row r="154" spans="2:8" ht="15">
      <c r="B154" s="243"/>
      <c r="C154" s="253" t="s">
        <v>1434</v>
      </c>
      <c r="D154" s="210">
        <v>663</v>
      </c>
      <c r="E154" s="214">
        <v>0.033427447816880104</v>
      </c>
      <c r="F154" s="210">
        <v>19162957.749999993</v>
      </c>
      <c r="G154" s="214">
        <v>0.027788538304194584</v>
      </c>
      <c r="H154" s="244"/>
    </row>
    <row r="155" spans="2:8" ht="15">
      <c r="B155" s="243"/>
      <c r="C155" s="253" t="s">
        <v>1435</v>
      </c>
      <c r="D155" s="210">
        <v>674</v>
      </c>
      <c r="E155" s="214">
        <v>0.03398205102349501</v>
      </c>
      <c r="F155" s="210">
        <v>20217775.740000006</v>
      </c>
      <c r="G155" s="214">
        <v>0.029318148216269296</v>
      </c>
      <c r="H155" s="244"/>
    </row>
    <row r="156" spans="2:8" ht="15">
      <c r="B156" s="243"/>
      <c r="C156" s="253" t="s">
        <v>1436</v>
      </c>
      <c r="D156" s="210">
        <v>231</v>
      </c>
      <c r="E156" s="214">
        <v>0.011646667338912977</v>
      </c>
      <c r="F156" s="210">
        <v>4114985.3200000003</v>
      </c>
      <c r="G156" s="214">
        <v>0.005967211777942707</v>
      </c>
      <c r="H156" s="244"/>
    </row>
    <row r="157" spans="2:8" ht="15.75">
      <c r="B157" s="243"/>
      <c r="C157" s="215"/>
      <c r="D157" s="224">
        <v>19834</v>
      </c>
      <c r="E157" s="217">
        <v>1.0000000000000002</v>
      </c>
      <c r="F157" s="224">
        <v>689599342.7299992</v>
      </c>
      <c r="G157" s="217">
        <v>0.9999999999999999</v>
      </c>
      <c r="H157" s="244"/>
    </row>
    <row r="158" spans="2:8" ht="15">
      <c r="B158" s="243"/>
      <c r="C158" s="255"/>
      <c r="D158" s="255"/>
      <c r="E158" s="255"/>
      <c r="F158" s="255"/>
      <c r="G158" s="255"/>
      <c r="H158" s="244"/>
    </row>
    <row r="159" spans="2:8" ht="15.75">
      <c r="B159" s="243"/>
      <c r="C159" s="163" t="s">
        <v>1437</v>
      </c>
      <c r="D159" s="257"/>
      <c r="E159" s="161"/>
      <c r="F159" s="161"/>
      <c r="G159" s="161"/>
      <c r="H159" s="244"/>
    </row>
    <row r="160" spans="2:8" ht="15">
      <c r="B160" s="243"/>
      <c r="C160" s="160"/>
      <c r="D160" s="161"/>
      <c r="E160" s="161"/>
      <c r="F160" s="161"/>
      <c r="G160" s="161"/>
      <c r="H160" s="244"/>
    </row>
    <row r="161" spans="2:8" ht="15.75">
      <c r="B161" s="243"/>
      <c r="C161" s="212" t="s">
        <v>1438</v>
      </c>
      <c r="D161" s="213" t="s">
        <v>695</v>
      </c>
      <c r="E161" s="212" t="s">
        <v>1407</v>
      </c>
      <c r="F161" s="212" t="s">
        <v>1408</v>
      </c>
      <c r="G161" s="212" t="s">
        <v>1407</v>
      </c>
      <c r="H161" s="244"/>
    </row>
    <row r="162" spans="2:8" ht="15">
      <c r="B162" s="243"/>
      <c r="C162" s="225" t="s">
        <v>649</v>
      </c>
      <c r="D162" s="277">
        <v>18714</v>
      </c>
      <c r="E162" s="214">
        <v>0.9435313098719371</v>
      </c>
      <c r="F162" s="210">
        <v>657057321.3500003</v>
      </c>
      <c r="G162" s="214">
        <v>0.9528102488451164</v>
      </c>
      <c r="H162" s="244"/>
    </row>
    <row r="163" spans="2:8" ht="15">
      <c r="B163" s="243"/>
      <c r="C163" s="225" t="s">
        <v>651</v>
      </c>
      <c r="D163" s="277">
        <v>550</v>
      </c>
      <c r="E163" s="214">
        <v>0.027730160330745185</v>
      </c>
      <c r="F163" s="210">
        <v>20150983.33000001</v>
      </c>
      <c r="G163" s="214">
        <v>0.029221291380913846</v>
      </c>
      <c r="H163" s="244"/>
    </row>
    <row r="164" spans="2:8" ht="15">
      <c r="B164" s="243"/>
      <c r="C164" s="225" t="s">
        <v>1439</v>
      </c>
      <c r="D164" s="277">
        <v>570</v>
      </c>
      <c r="E164" s="214">
        <v>0.02873852979731774</v>
      </c>
      <c r="F164" s="210">
        <v>12391038.04999998</v>
      </c>
      <c r="G164" s="214">
        <v>0.017968459773969738</v>
      </c>
      <c r="H164" s="244"/>
    </row>
    <row r="165" spans="2:8" ht="15.75">
      <c r="B165" s="243"/>
      <c r="C165" s="215"/>
      <c r="D165" s="224">
        <v>19834</v>
      </c>
      <c r="E165" s="217">
        <v>1</v>
      </c>
      <c r="F165" s="224">
        <v>689599342.7300003</v>
      </c>
      <c r="G165" s="217">
        <v>1</v>
      </c>
      <c r="H165" s="244"/>
    </row>
    <row r="166" spans="2:8" ht="15">
      <c r="B166" s="243"/>
      <c r="C166" s="226"/>
      <c r="D166" s="210"/>
      <c r="E166" s="214"/>
      <c r="F166" s="210"/>
      <c r="G166" s="222"/>
      <c r="H166" s="244"/>
    </row>
    <row r="167" spans="2:8" ht="15.75">
      <c r="B167" s="243"/>
      <c r="C167" s="163" t="s">
        <v>1440</v>
      </c>
      <c r="D167" s="205"/>
      <c r="E167" s="161"/>
      <c r="F167" s="257"/>
      <c r="G167" s="161"/>
      <c r="H167" s="244"/>
    </row>
    <row r="168" spans="2:8" ht="15">
      <c r="B168" s="243"/>
      <c r="C168" s="160"/>
      <c r="D168" s="161"/>
      <c r="E168" s="161"/>
      <c r="F168" s="161"/>
      <c r="G168" s="161"/>
      <c r="H168" s="244"/>
    </row>
    <row r="169" spans="2:8" ht="15.75">
      <c r="B169" s="243"/>
      <c r="C169" s="212" t="s">
        <v>1441</v>
      </c>
      <c r="D169" s="213" t="s">
        <v>695</v>
      </c>
      <c r="E169" s="212" t="s">
        <v>1407</v>
      </c>
      <c r="F169" s="212" t="s">
        <v>1408</v>
      </c>
      <c r="G169" s="212" t="s">
        <v>1407</v>
      </c>
      <c r="H169" s="244"/>
    </row>
    <row r="170" spans="2:8" ht="15">
      <c r="B170" s="243"/>
      <c r="C170" s="225" t="s">
        <v>1442</v>
      </c>
      <c r="D170" s="277">
        <v>8466</v>
      </c>
      <c r="E170" s="214">
        <v>0.45238858608528376</v>
      </c>
      <c r="F170" s="210">
        <v>270374433.79999995</v>
      </c>
      <c r="G170" s="214">
        <v>0.41149291700225604</v>
      </c>
      <c r="H170" s="244"/>
    </row>
    <row r="171" spans="2:8" ht="15">
      <c r="B171" s="243"/>
      <c r="C171" s="225" t="s">
        <v>1443</v>
      </c>
      <c r="D171" s="277">
        <v>797</v>
      </c>
      <c r="E171" s="214">
        <v>0.04258843646467885</v>
      </c>
      <c r="F171" s="210">
        <v>32043735.929999985</v>
      </c>
      <c r="G171" s="214">
        <v>0.04876855471933936</v>
      </c>
      <c r="H171" s="244"/>
    </row>
    <row r="172" spans="2:8" ht="15">
      <c r="B172" s="243"/>
      <c r="C172" s="225" t="s">
        <v>1444</v>
      </c>
      <c r="D172" s="277">
        <v>9434</v>
      </c>
      <c r="E172" s="214">
        <v>0.5041145666346051</v>
      </c>
      <c r="F172" s="210">
        <v>354263968.7699993</v>
      </c>
      <c r="G172" s="214">
        <v>0.5391675235307074</v>
      </c>
      <c r="H172" s="244"/>
    </row>
    <row r="173" spans="2:8" ht="15">
      <c r="B173" s="243"/>
      <c r="C173" s="225" t="s">
        <v>1445</v>
      </c>
      <c r="D173" s="277">
        <v>17</v>
      </c>
      <c r="E173" s="214">
        <v>0.0009084108154322967</v>
      </c>
      <c r="F173" s="210">
        <v>375182.85000000003</v>
      </c>
      <c r="G173" s="214">
        <v>0.0005710047476971173</v>
      </c>
      <c r="H173" s="244"/>
    </row>
    <row r="174" spans="2:8" ht="15.75">
      <c r="B174" s="243"/>
      <c r="C174" s="215"/>
      <c r="D174" s="224">
        <v>18714</v>
      </c>
      <c r="E174" s="217">
        <v>1</v>
      </c>
      <c r="F174" s="224">
        <v>657057321.3499993</v>
      </c>
      <c r="G174" s="217">
        <v>0.9999999999999999</v>
      </c>
      <c r="H174" s="244"/>
    </row>
    <row r="175" spans="2:8" ht="15.75">
      <c r="B175" s="243"/>
      <c r="C175" s="163"/>
      <c r="D175" s="210"/>
      <c r="E175" s="227"/>
      <c r="F175" s="214"/>
      <c r="G175" s="227"/>
      <c r="H175" s="244"/>
    </row>
    <row r="176" spans="2:8" ht="15.75">
      <c r="B176" s="243"/>
      <c r="C176" s="163" t="s">
        <v>1446</v>
      </c>
      <c r="D176" s="210"/>
      <c r="E176" s="227"/>
      <c r="F176" s="214"/>
      <c r="G176" s="227"/>
      <c r="H176" s="244"/>
    </row>
    <row r="177" spans="2:8" ht="15">
      <c r="B177" s="243"/>
      <c r="C177" s="160"/>
      <c r="D177" s="205"/>
      <c r="E177" s="161"/>
      <c r="F177" s="228"/>
      <c r="G177" s="161"/>
      <c r="H177" s="244"/>
    </row>
    <row r="178" spans="2:8" ht="15.75">
      <c r="B178" s="243"/>
      <c r="C178" s="212" t="s">
        <v>1447</v>
      </c>
      <c r="D178" s="213" t="s">
        <v>695</v>
      </c>
      <c r="E178" s="212" t="s">
        <v>1407</v>
      </c>
      <c r="F178" s="212" t="s">
        <v>1408</v>
      </c>
      <c r="G178" s="212" t="s">
        <v>1407</v>
      </c>
      <c r="H178" s="244"/>
    </row>
    <row r="179" spans="2:8" ht="15">
      <c r="B179" s="243"/>
      <c r="C179" s="161" t="s">
        <v>1448</v>
      </c>
      <c r="D179" s="210">
        <v>19827</v>
      </c>
      <c r="E179" s="214">
        <v>0.9996470706866996</v>
      </c>
      <c r="F179" s="229">
        <v>689453516.5000019</v>
      </c>
      <c r="G179" s="214">
        <v>0.9997885348477528</v>
      </c>
      <c r="H179" s="244"/>
    </row>
    <row r="180" spans="2:8" ht="15">
      <c r="B180" s="243"/>
      <c r="C180" s="161" t="s">
        <v>1449</v>
      </c>
      <c r="D180" s="210">
        <v>3</v>
      </c>
      <c r="E180" s="214">
        <v>0.00015125541998588284</v>
      </c>
      <c r="F180" s="229">
        <v>80912.85</v>
      </c>
      <c r="G180" s="214">
        <v>0.00011733313097382073</v>
      </c>
      <c r="H180" s="244"/>
    </row>
    <row r="181" spans="2:8" ht="15">
      <c r="B181" s="243"/>
      <c r="C181" s="161" t="s">
        <v>1450</v>
      </c>
      <c r="D181" s="210">
        <v>4</v>
      </c>
      <c r="E181" s="214">
        <v>0.00020167389331451045</v>
      </c>
      <c r="F181" s="229">
        <v>64913.380000000005</v>
      </c>
      <c r="G181" s="214">
        <v>9.413202127342437E-05</v>
      </c>
      <c r="H181" s="244"/>
    </row>
    <row r="182" spans="2:8" ht="15">
      <c r="B182" s="243"/>
      <c r="C182" s="161" t="s">
        <v>94</v>
      </c>
      <c r="D182" s="210"/>
      <c r="E182" s="214">
        <v>0</v>
      </c>
      <c r="F182" s="229"/>
      <c r="G182" s="214">
        <v>0</v>
      </c>
      <c r="H182" s="244"/>
    </row>
    <row r="183" spans="2:8" ht="15.75">
      <c r="B183" s="243"/>
      <c r="C183" s="230"/>
      <c r="D183" s="216">
        <v>19834</v>
      </c>
      <c r="E183" s="217">
        <v>0.9999999999999999</v>
      </c>
      <c r="F183" s="216">
        <v>689599342.7300019</v>
      </c>
      <c r="G183" s="217">
        <v>1</v>
      </c>
      <c r="H183" s="244"/>
    </row>
    <row r="184" spans="2:8" ht="12.75">
      <c r="B184" s="243"/>
      <c r="C184" s="160"/>
      <c r="D184" s="160"/>
      <c r="E184" s="160"/>
      <c r="F184" s="160"/>
      <c r="G184" s="160"/>
      <c r="H184" s="244"/>
    </row>
    <row r="185" spans="2:8" ht="12.75">
      <c r="B185" s="243"/>
      <c r="C185" s="160"/>
      <c r="D185" s="160"/>
      <c r="E185" s="160"/>
      <c r="F185" s="160"/>
      <c r="G185" s="160"/>
      <c r="H185" s="244"/>
    </row>
    <row r="186" spans="2:8" ht="15.75">
      <c r="B186" s="243"/>
      <c r="C186" s="163" t="s">
        <v>1451</v>
      </c>
      <c r="D186" s="161"/>
      <c r="E186" s="205"/>
      <c r="F186" s="161"/>
      <c r="G186" s="161"/>
      <c r="H186" s="244"/>
    </row>
    <row r="187" spans="2:8" ht="15">
      <c r="B187" s="243"/>
      <c r="C187" s="160"/>
      <c r="D187" s="161"/>
      <c r="E187" s="205"/>
      <c r="F187" s="161"/>
      <c r="G187" s="161"/>
      <c r="H187" s="244"/>
    </row>
    <row r="188" spans="2:8" ht="15.75">
      <c r="B188" s="243"/>
      <c r="C188" s="212" t="s">
        <v>1452</v>
      </c>
      <c r="D188" s="213" t="s">
        <v>695</v>
      </c>
      <c r="E188" s="212" t="s">
        <v>1407</v>
      </c>
      <c r="F188" s="212" t="s">
        <v>1408</v>
      </c>
      <c r="G188" s="212" t="s">
        <v>1407</v>
      </c>
      <c r="H188" s="244"/>
    </row>
    <row r="189" spans="2:8" ht="15">
      <c r="B189" s="243"/>
      <c r="C189" s="258" t="s">
        <v>1453</v>
      </c>
      <c r="D189" s="210">
        <v>824</v>
      </c>
      <c r="E189" s="214">
        <v>0.04154482202278915</v>
      </c>
      <c r="F189" s="210">
        <v>4956501.100000004</v>
      </c>
      <c r="G189" s="214">
        <v>0.00718750844566949</v>
      </c>
      <c r="H189" s="244"/>
    </row>
    <row r="190" spans="2:8" ht="15">
      <c r="B190" s="243"/>
      <c r="C190" s="258" t="s">
        <v>1454</v>
      </c>
      <c r="D190" s="210">
        <v>6268</v>
      </c>
      <c r="E190" s="214">
        <v>0.31602299082383783</v>
      </c>
      <c r="F190" s="210">
        <v>126055992.24999973</v>
      </c>
      <c r="G190" s="214">
        <v>0.1827959866535932</v>
      </c>
      <c r="H190" s="244"/>
    </row>
    <row r="191" spans="2:8" ht="15">
      <c r="B191" s="243"/>
      <c r="C191" s="258" t="s">
        <v>1455</v>
      </c>
      <c r="D191" s="210">
        <v>5675</v>
      </c>
      <c r="E191" s="214">
        <v>0.2861248361399617</v>
      </c>
      <c r="F191" s="210">
        <v>200247100.07000047</v>
      </c>
      <c r="G191" s="214">
        <v>0.29038180239160055</v>
      </c>
      <c r="H191" s="244"/>
    </row>
    <row r="192" spans="2:8" ht="15">
      <c r="B192" s="243"/>
      <c r="C192" s="258" t="s">
        <v>1456</v>
      </c>
      <c r="D192" s="210">
        <v>3640</v>
      </c>
      <c r="E192" s="214">
        <v>0.1835232429162045</v>
      </c>
      <c r="F192" s="210">
        <v>167965659.0599999</v>
      </c>
      <c r="G192" s="214">
        <v>0.24356992336311403</v>
      </c>
      <c r="H192" s="244"/>
    </row>
    <row r="193" spans="2:8" ht="15">
      <c r="B193" s="243"/>
      <c r="C193" s="258" t="s">
        <v>1457</v>
      </c>
      <c r="D193" s="210">
        <v>1987</v>
      </c>
      <c r="E193" s="214">
        <v>0.10018150650398305</v>
      </c>
      <c r="F193" s="210">
        <v>104616123.71999995</v>
      </c>
      <c r="G193" s="214">
        <v>0.1517056604286244</v>
      </c>
      <c r="H193" s="244"/>
    </row>
    <row r="194" spans="2:8" ht="15">
      <c r="B194" s="243"/>
      <c r="C194" s="258" t="s">
        <v>1458</v>
      </c>
      <c r="D194" s="210">
        <v>818</v>
      </c>
      <c r="E194" s="214">
        <v>0.04124231118281738</v>
      </c>
      <c r="F194" s="210">
        <v>47218364.65</v>
      </c>
      <c r="G194" s="214">
        <v>0.06847217177306314</v>
      </c>
      <c r="H194" s="244"/>
    </row>
    <row r="195" spans="2:8" ht="15">
      <c r="B195" s="243"/>
      <c r="C195" s="258" t="s">
        <v>1459</v>
      </c>
      <c r="D195" s="210">
        <v>467</v>
      </c>
      <c r="E195" s="214">
        <v>0.023545427044469092</v>
      </c>
      <c r="F195" s="210">
        <v>28975293.01000001</v>
      </c>
      <c r="G195" s="214">
        <v>0.04201757631509918</v>
      </c>
      <c r="H195" s="244"/>
    </row>
    <row r="196" spans="2:8" ht="15">
      <c r="B196" s="243"/>
      <c r="C196" s="258" t="s">
        <v>1460</v>
      </c>
      <c r="D196" s="223">
        <v>155</v>
      </c>
      <c r="E196" s="214">
        <v>0.007814863365937279</v>
      </c>
      <c r="F196" s="223">
        <v>9564308.870000003</v>
      </c>
      <c r="G196" s="214">
        <v>0.013869370629236131</v>
      </c>
      <c r="H196" s="244"/>
    </row>
    <row r="197" spans="2:8" ht="15.75">
      <c r="B197" s="243"/>
      <c r="C197" s="215"/>
      <c r="D197" s="216">
        <v>19834</v>
      </c>
      <c r="E197" s="217">
        <v>0.9999999999999999</v>
      </c>
      <c r="F197" s="216">
        <v>689599342.73</v>
      </c>
      <c r="G197" s="217">
        <v>1</v>
      </c>
      <c r="H197" s="244"/>
    </row>
    <row r="198" spans="2:8" ht="12.75">
      <c r="B198" s="243"/>
      <c r="C198" s="160"/>
      <c r="D198" s="160"/>
      <c r="E198" s="160"/>
      <c r="F198" s="160"/>
      <c r="G198" s="160"/>
      <c r="H198" s="244"/>
    </row>
    <row r="199" spans="2:8" ht="15.75">
      <c r="B199" s="243"/>
      <c r="C199" s="163" t="s">
        <v>1461</v>
      </c>
      <c r="D199" s="161"/>
      <c r="E199" s="161"/>
      <c r="F199" s="161"/>
      <c r="G199" s="161"/>
      <c r="H199" s="244"/>
    </row>
    <row r="200" spans="2:8" ht="15">
      <c r="B200" s="243"/>
      <c r="C200" s="160"/>
      <c r="D200" s="210"/>
      <c r="E200" s="211"/>
      <c r="F200" s="222"/>
      <c r="G200" s="162"/>
      <c r="H200" s="244"/>
    </row>
    <row r="201" spans="2:8" ht="15.75">
      <c r="B201" s="243"/>
      <c r="C201" s="212" t="s">
        <v>1462</v>
      </c>
      <c r="D201" s="213" t="s">
        <v>695</v>
      </c>
      <c r="E201" s="212" t="s">
        <v>1407</v>
      </c>
      <c r="F201" s="212" t="s">
        <v>1408</v>
      </c>
      <c r="G201" s="212" t="s">
        <v>1407</v>
      </c>
      <c r="H201" s="244"/>
    </row>
    <row r="202" spans="2:8" ht="15">
      <c r="B202" s="243"/>
      <c r="C202" s="253" t="s">
        <v>1463</v>
      </c>
      <c r="D202" s="277">
        <v>1358</v>
      </c>
      <c r="E202" s="214">
        <v>0.06846828678027629</v>
      </c>
      <c r="F202" s="210">
        <v>56645384.189999975</v>
      </c>
      <c r="G202" s="214">
        <v>0.0821424567572108</v>
      </c>
      <c r="H202" s="244"/>
    </row>
    <row r="203" spans="2:8" ht="15">
      <c r="B203" s="243"/>
      <c r="C203" s="259" t="s">
        <v>1464</v>
      </c>
      <c r="D203" s="277">
        <v>3227</v>
      </c>
      <c r="E203" s="214">
        <v>0.16270041343148128</v>
      </c>
      <c r="F203" s="210">
        <v>128825939.76000015</v>
      </c>
      <c r="G203" s="214">
        <v>0.1868127357111471</v>
      </c>
      <c r="H203" s="244"/>
    </row>
    <row r="204" spans="2:8" ht="15">
      <c r="B204" s="243"/>
      <c r="C204" s="260" t="s">
        <v>1465</v>
      </c>
      <c r="D204" s="277">
        <v>2959</v>
      </c>
      <c r="E204" s="214">
        <v>0.1491882625794091</v>
      </c>
      <c r="F204" s="210">
        <v>110127317.90000005</v>
      </c>
      <c r="G204" s="214">
        <v>0.15969753895649877</v>
      </c>
      <c r="H204" s="244"/>
    </row>
    <row r="205" spans="2:8" ht="15">
      <c r="B205" s="243"/>
      <c r="C205" s="260" t="s">
        <v>1466</v>
      </c>
      <c r="D205" s="277">
        <v>3521</v>
      </c>
      <c r="E205" s="214">
        <v>0.1775234445900978</v>
      </c>
      <c r="F205" s="210">
        <v>129075321.73999973</v>
      </c>
      <c r="G205" s="214">
        <v>0.1871743688574496</v>
      </c>
      <c r="H205" s="244"/>
    </row>
    <row r="206" spans="2:8" ht="15">
      <c r="B206" s="243"/>
      <c r="C206" s="260" t="s">
        <v>1467</v>
      </c>
      <c r="D206" s="277">
        <v>4290</v>
      </c>
      <c r="E206" s="214">
        <v>0.21629525057981244</v>
      </c>
      <c r="F206" s="210">
        <v>141556703.10999978</v>
      </c>
      <c r="G206" s="214">
        <v>0.20527383705094945</v>
      </c>
      <c r="H206" s="244"/>
    </row>
    <row r="207" spans="2:8" ht="15">
      <c r="B207" s="243"/>
      <c r="C207" s="260" t="s">
        <v>1468</v>
      </c>
      <c r="D207" s="277">
        <v>2111</v>
      </c>
      <c r="E207" s="214">
        <v>0.10643339719673288</v>
      </c>
      <c r="F207" s="210">
        <v>57332427.55999998</v>
      </c>
      <c r="G207" s="214">
        <v>0.08313875029670305</v>
      </c>
      <c r="H207" s="244"/>
    </row>
    <row r="208" spans="2:8" ht="15">
      <c r="B208" s="243"/>
      <c r="C208" s="260" t="s">
        <v>1469</v>
      </c>
      <c r="D208" s="223">
        <v>2368</v>
      </c>
      <c r="E208" s="214">
        <v>0.11939094484219018</v>
      </c>
      <c r="F208" s="223">
        <v>66036248.46999994</v>
      </c>
      <c r="G208" s="214">
        <v>0.09576031237004132</v>
      </c>
      <c r="H208" s="244"/>
    </row>
    <row r="209" spans="2:8" ht="15.75">
      <c r="B209" s="243"/>
      <c r="C209" s="215"/>
      <c r="D209" s="224">
        <v>19834</v>
      </c>
      <c r="E209" s="217">
        <v>0.9999999999999999</v>
      </c>
      <c r="F209" s="216">
        <v>689599342.7299995</v>
      </c>
      <c r="G209" s="217">
        <v>1</v>
      </c>
      <c r="H209" s="244"/>
    </row>
    <row r="210" spans="2:8" ht="15.75">
      <c r="B210" s="243"/>
      <c r="C210" s="218"/>
      <c r="D210" s="266"/>
      <c r="E210" s="220"/>
      <c r="F210" s="219"/>
      <c r="G210" s="220"/>
      <c r="H210" s="244"/>
    </row>
    <row r="211" spans="2:8" ht="15.75">
      <c r="B211" s="243"/>
      <c r="C211" s="163" t="s">
        <v>1470</v>
      </c>
      <c r="D211" s="160"/>
      <c r="E211" s="160"/>
      <c r="F211" s="160"/>
      <c r="G211" s="160"/>
      <c r="H211" s="244"/>
    </row>
    <row r="212" spans="2:8" ht="15">
      <c r="B212" s="243"/>
      <c r="C212" s="160"/>
      <c r="D212" s="161"/>
      <c r="E212" s="210"/>
      <c r="F212" s="211"/>
      <c r="G212" s="222"/>
      <c r="H212" s="244"/>
    </row>
    <row r="213" spans="2:8" ht="15.75">
      <c r="B213" s="243"/>
      <c r="C213" s="212" t="s">
        <v>1471</v>
      </c>
      <c r="D213" s="213" t="s">
        <v>695</v>
      </c>
      <c r="E213" s="212" t="s">
        <v>1407</v>
      </c>
      <c r="F213" s="212" t="s">
        <v>1408</v>
      </c>
      <c r="G213" s="212" t="s">
        <v>1407</v>
      </c>
      <c r="H213" s="244"/>
    </row>
    <row r="214" spans="2:8" ht="15">
      <c r="B214" s="243"/>
      <c r="C214" s="231" t="s">
        <v>1472</v>
      </c>
      <c r="D214" s="277">
        <v>11398</v>
      </c>
      <c r="E214" s="214">
        <v>0.5746697589996975</v>
      </c>
      <c r="F214" s="277">
        <v>411714124.69999975</v>
      </c>
      <c r="G214" s="214">
        <v>0.5970338126911551</v>
      </c>
      <c r="H214" s="244"/>
    </row>
    <row r="215" spans="2:8" ht="15">
      <c r="B215" s="243"/>
      <c r="C215" s="231" t="s">
        <v>1473</v>
      </c>
      <c r="D215" s="277">
        <v>4159</v>
      </c>
      <c r="E215" s="214">
        <v>0.20969043057376222</v>
      </c>
      <c r="F215" s="277">
        <v>156715182.31000033</v>
      </c>
      <c r="G215" s="214">
        <v>0.22725541143215727</v>
      </c>
      <c r="H215" s="244"/>
    </row>
    <row r="216" spans="2:8" ht="15">
      <c r="B216" s="243"/>
      <c r="C216" s="231" t="s">
        <v>1474</v>
      </c>
      <c r="D216" s="277">
        <v>3983</v>
      </c>
      <c r="E216" s="214">
        <v>0.20081677926792377</v>
      </c>
      <c r="F216" s="277">
        <v>109811033.41999996</v>
      </c>
      <c r="G216" s="214">
        <v>0.1592388893775994</v>
      </c>
      <c r="H216" s="244"/>
    </row>
    <row r="217" spans="2:8" ht="15">
      <c r="B217" s="243"/>
      <c r="C217" s="231" t="s">
        <v>1475</v>
      </c>
      <c r="D217" s="277">
        <v>289</v>
      </c>
      <c r="E217" s="214">
        <v>0.01457093879197338</v>
      </c>
      <c r="F217" s="277">
        <v>11283639.1</v>
      </c>
      <c r="G217" s="214">
        <v>0.016362601302087408</v>
      </c>
      <c r="H217" s="244"/>
    </row>
    <row r="218" spans="2:8" ht="15">
      <c r="B218" s="243"/>
      <c r="C218" s="231" t="s">
        <v>1476</v>
      </c>
      <c r="D218" s="277">
        <v>5</v>
      </c>
      <c r="E218" s="214">
        <v>0.00025209236664313804</v>
      </c>
      <c r="F218" s="277">
        <v>75363</v>
      </c>
      <c r="G218" s="214">
        <v>0.00010928519700078084</v>
      </c>
      <c r="H218" s="244"/>
    </row>
    <row r="219" spans="2:8" ht="15.75">
      <c r="B219" s="243"/>
      <c r="C219" s="215"/>
      <c r="D219" s="278">
        <v>19834</v>
      </c>
      <c r="E219" s="279">
        <v>1</v>
      </c>
      <c r="F219" s="280">
        <v>689599342.5300001</v>
      </c>
      <c r="G219" s="279">
        <v>1</v>
      </c>
      <c r="H219" s="244"/>
    </row>
    <row r="220" spans="2:8" ht="12.75">
      <c r="B220" s="243"/>
      <c r="C220" s="160"/>
      <c r="D220" s="160"/>
      <c r="E220" s="160"/>
      <c r="F220" s="160"/>
      <c r="G220" s="160"/>
      <c r="H220" s="244"/>
    </row>
    <row r="221" spans="2:8" ht="15.75">
      <c r="B221" s="243"/>
      <c r="C221" s="232" t="s">
        <v>1477</v>
      </c>
      <c r="D221" s="161"/>
      <c r="E221" s="210"/>
      <c r="F221" s="211"/>
      <c r="G221" s="222"/>
      <c r="H221" s="244"/>
    </row>
    <row r="222" spans="2:8" ht="15">
      <c r="B222" s="243"/>
      <c r="C222" s="226"/>
      <c r="D222" s="161"/>
      <c r="E222" s="210"/>
      <c r="F222" s="211"/>
      <c r="G222" s="222"/>
      <c r="H222" s="244"/>
    </row>
    <row r="223" spans="2:8" ht="15.75">
      <c r="B223" s="243"/>
      <c r="C223" s="212" t="s">
        <v>1478</v>
      </c>
      <c r="D223" s="213" t="s">
        <v>695</v>
      </c>
      <c r="E223" s="212" t="s">
        <v>1407</v>
      </c>
      <c r="F223" s="212" t="s">
        <v>1408</v>
      </c>
      <c r="G223" s="212" t="s">
        <v>1407</v>
      </c>
      <c r="H223" s="244"/>
    </row>
    <row r="224" spans="2:8" ht="15">
      <c r="B224" s="243"/>
      <c r="C224" s="233" t="s">
        <v>1301</v>
      </c>
      <c r="D224" s="281">
        <v>1379</v>
      </c>
      <c r="E224" s="234">
        <v>0.06952707472017747</v>
      </c>
      <c r="F224" s="235">
        <v>56905079.70000007</v>
      </c>
      <c r="G224" s="234">
        <v>0.08251904573273361</v>
      </c>
      <c r="H224" s="244"/>
    </row>
    <row r="225" spans="2:8" ht="15">
      <c r="B225" s="243"/>
      <c r="C225" s="226" t="s">
        <v>1302</v>
      </c>
      <c r="D225" s="281">
        <v>8276</v>
      </c>
      <c r="E225" s="234">
        <v>0.4172632852677221</v>
      </c>
      <c r="F225" s="235">
        <v>315652991.950002</v>
      </c>
      <c r="G225" s="234">
        <v>0.45773389327836017</v>
      </c>
      <c r="H225" s="244"/>
    </row>
    <row r="226" spans="2:8" ht="15">
      <c r="B226" s="243"/>
      <c r="C226" s="226" t="s">
        <v>1303</v>
      </c>
      <c r="D226" s="281">
        <v>881</v>
      </c>
      <c r="E226" s="234">
        <v>0.044418675002520926</v>
      </c>
      <c r="F226" s="235">
        <v>26182248.09</v>
      </c>
      <c r="G226" s="234">
        <v>0.0379673333016083</v>
      </c>
      <c r="H226" s="244"/>
    </row>
    <row r="227" spans="2:8" ht="15">
      <c r="B227" s="243"/>
      <c r="C227" s="226" t="s">
        <v>1304</v>
      </c>
      <c r="D227" s="281">
        <v>850</v>
      </c>
      <c r="E227" s="234">
        <v>0.042855702329333466</v>
      </c>
      <c r="F227" s="235">
        <v>32506168.469999984</v>
      </c>
      <c r="G227" s="234">
        <v>0.04713776022655968</v>
      </c>
      <c r="H227" s="244"/>
    </row>
    <row r="228" spans="2:8" ht="15">
      <c r="B228" s="243"/>
      <c r="C228" s="226" t="s">
        <v>1305</v>
      </c>
      <c r="D228" s="281">
        <v>423</v>
      </c>
      <c r="E228" s="234">
        <v>0.02132701421800948</v>
      </c>
      <c r="F228" s="235">
        <v>11993046.669999998</v>
      </c>
      <c r="G228" s="234">
        <v>0.017391325552199115</v>
      </c>
      <c r="H228" s="244"/>
    </row>
    <row r="229" spans="2:8" ht="15">
      <c r="B229" s="243"/>
      <c r="C229" s="226" t="s">
        <v>1306</v>
      </c>
      <c r="D229" s="281">
        <v>430</v>
      </c>
      <c r="E229" s="234">
        <v>0.02167994353130987</v>
      </c>
      <c r="F229" s="235">
        <v>17307200.19999999</v>
      </c>
      <c r="G229" s="234">
        <v>0.025097472006692823</v>
      </c>
      <c r="H229" s="244"/>
    </row>
    <row r="230" spans="2:8" ht="15">
      <c r="B230" s="243"/>
      <c r="C230" s="226" t="s">
        <v>1307</v>
      </c>
      <c r="D230" s="281">
        <v>2072</v>
      </c>
      <c r="E230" s="234">
        <v>0.10446707673691641</v>
      </c>
      <c r="F230" s="235">
        <v>57011963.86000006</v>
      </c>
      <c r="G230" s="234">
        <v>0.08267404031201621</v>
      </c>
      <c r="H230" s="244"/>
    </row>
    <row r="231" spans="2:8" ht="15">
      <c r="B231" s="243"/>
      <c r="C231" s="226" t="s">
        <v>1308</v>
      </c>
      <c r="D231" s="281">
        <v>1750</v>
      </c>
      <c r="E231" s="234">
        <v>0.08823232832509832</v>
      </c>
      <c r="F231" s="235">
        <v>53396352.22000004</v>
      </c>
      <c r="G231" s="234">
        <v>0.0774309789922556</v>
      </c>
      <c r="H231" s="244"/>
    </row>
    <row r="232" spans="2:8" ht="15">
      <c r="B232" s="243"/>
      <c r="C232" s="226" t="s">
        <v>1309</v>
      </c>
      <c r="D232" s="281">
        <v>1959</v>
      </c>
      <c r="E232" s="234">
        <v>0.09876978925078149</v>
      </c>
      <c r="F232" s="235">
        <v>63577096.589999944</v>
      </c>
      <c r="G232" s="234">
        <v>0.09219425346072613</v>
      </c>
      <c r="H232" s="244"/>
    </row>
    <row r="233" spans="2:8" ht="15">
      <c r="B233" s="243"/>
      <c r="C233" s="226" t="s">
        <v>1310</v>
      </c>
      <c r="D233" s="281">
        <v>1276</v>
      </c>
      <c r="E233" s="234">
        <v>0.06433397196732883</v>
      </c>
      <c r="F233" s="235">
        <v>40875881.83999997</v>
      </c>
      <c r="G233" s="234">
        <v>0.0592748271455416</v>
      </c>
      <c r="H233" s="244"/>
    </row>
    <row r="234" spans="2:8" ht="15">
      <c r="B234" s="243"/>
      <c r="C234" s="226" t="s">
        <v>1311</v>
      </c>
      <c r="D234" s="281">
        <v>538</v>
      </c>
      <c r="E234" s="234">
        <v>0.027125138650801652</v>
      </c>
      <c r="F234" s="235">
        <v>14191313.140000004</v>
      </c>
      <c r="G234" s="234">
        <v>0.020579069991306986</v>
      </c>
      <c r="H234" s="244"/>
    </row>
    <row r="235" spans="2:8" ht="15">
      <c r="B235" s="243"/>
      <c r="C235" s="226" t="s">
        <v>1312</v>
      </c>
      <c r="D235" s="281"/>
      <c r="E235" s="234">
        <v>0</v>
      </c>
      <c r="F235" s="235"/>
      <c r="G235" s="234">
        <v>0</v>
      </c>
      <c r="H235" s="244"/>
    </row>
    <row r="236" spans="2:8" ht="15.75">
      <c r="B236" s="243"/>
      <c r="C236" s="215"/>
      <c r="D236" s="224">
        <v>19834</v>
      </c>
      <c r="E236" s="217">
        <v>1</v>
      </c>
      <c r="F236" s="216">
        <v>689599342.7300019</v>
      </c>
      <c r="G236" s="217">
        <v>1.0000000000000002</v>
      </c>
      <c r="H236" s="244"/>
    </row>
    <row r="237" spans="2:8" ht="15">
      <c r="B237" s="243"/>
      <c r="C237" s="161"/>
      <c r="D237" s="161"/>
      <c r="E237" s="161"/>
      <c r="F237" s="161"/>
      <c r="G237" s="161"/>
      <c r="H237" s="244"/>
    </row>
    <row r="238" spans="2:8" ht="15.75">
      <c r="B238" s="243"/>
      <c r="C238" s="232" t="s">
        <v>1479</v>
      </c>
      <c r="D238" s="161"/>
      <c r="E238" s="161"/>
      <c r="F238" s="161"/>
      <c r="G238" s="161"/>
      <c r="H238" s="244"/>
    </row>
    <row r="239" spans="2:8" ht="15">
      <c r="B239" s="243"/>
      <c r="C239" s="161"/>
      <c r="D239" s="161"/>
      <c r="E239" s="161"/>
      <c r="F239" s="161"/>
      <c r="G239" s="161"/>
      <c r="H239" s="244"/>
    </row>
    <row r="240" spans="2:8" ht="15.75">
      <c r="B240" s="243"/>
      <c r="C240" s="212" t="s">
        <v>1480</v>
      </c>
      <c r="D240" s="213" t="s">
        <v>695</v>
      </c>
      <c r="E240" s="212" t="s">
        <v>1407</v>
      </c>
      <c r="F240" s="212" t="s">
        <v>1408</v>
      </c>
      <c r="G240" s="212" t="s">
        <v>1407</v>
      </c>
      <c r="H240" s="244"/>
    </row>
    <row r="241" spans="2:8" ht="15">
      <c r="B241" s="243"/>
      <c r="C241" s="231" t="s">
        <v>1481</v>
      </c>
      <c r="D241" s="277">
        <v>14137</v>
      </c>
      <c r="E241" s="222">
        <v>0.7127659574468085</v>
      </c>
      <c r="F241" s="210">
        <v>473531550.8299983</v>
      </c>
      <c r="G241" s="222">
        <v>0.6866763372415244</v>
      </c>
      <c r="H241" s="244"/>
    </row>
    <row r="242" spans="2:8" ht="15">
      <c r="B242" s="243"/>
      <c r="C242" s="231" t="s">
        <v>1482</v>
      </c>
      <c r="D242" s="277">
        <v>5697</v>
      </c>
      <c r="E242" s="222">
        <v>0.2872340425531915</v>
      </c>
      <c r="F242" s="210">
        <v>216067791.90000066</v>
      </c>
      <c r="G242" s="222">
        <v>0.3133236627584757</v>
      </c>
      <c r="H242" s="244"/>
    </row>
    <row r="243" spans="2:8" ht="15">
      <c r="B243" s="243"/>
      <c r="C243" s="231" t="s">
        <v>94</v>
      </c>
      <c r="D243" s="277"/>
      <c r="E243" s="222">
        <v>0</v>
      </c>
      <c r="F243" s="210"/>
      <c r="G243" s="222">
        <v>0</v>
      </c>
      <c r="H243" s="244"/>
    </row>
    <row r="244" spans="2:8" ht="15.75">
      <c r="B244" s="243"/>
      <c r="C244" s="215"/>
      <c r="D244" s="224">
        <v>19834</v>
      </c>
      <c r="E244" s="217">
        <v>1</v>
      </c>
      <c r="F244" s="216">
        <v>689599342.729999</v>
      </c>
      <c r="G244" s="217">
        <v>1</v>
      </c>
      <c r="H244" s="244"/>
    </row>
    <row r="245" spans="2:8" ht="12.75">
      <c r="B245" s="243"/>
      <c r="C245" s="160"/>
      <c r="D245" s="160"/>
      <c r="E245" s="160"/>
      <c r="F245" s="160"/>
      <c r="G245" s="160"/>
      <c r="H245" s="244"/>
    </row>
    <row r="246" spans="2:8" s="239" customFormat="1" ht="15.75" customHeight="1">
      <c r="B246" s="261"/>
      <c r="C246" s="232" t="s">
        <v>1483</v>
      </c>
      <c r="D246" s="161"/>
      <c r="E246" s="210"/>
      <c r="F246" s="162"/>
      <c r="G246" s="236"/>
      <c r="H246" s="262"/>
    </row>
    <row r="247" spans="2:8" s="239" customFormat="1" ht="15" customHeight="1">
      <c r="B247" s="261"/>
      <c r="C247" s="161"/>
      <c r="D247" s="161"/>
      <c r="E247" s="161"/>
      <c r="F247" s="161"/>
      <c r="G247" s="161"/>
      <c r="H247" s="262"/>
    </row>
    <row r="248" spans="2:8" s="239" customFormat="1" ht="15.75" customHeight="1">
      <c r="B248" s="261"/>
      <c r="C248" s="212" t="s">
        <v>1484</v>
      </c>
      <c r="D248" s="213" t="s">
        <v>695</v>
      </c>
      <c r="E248" s="212" t="s">
        <v>1407</v>
      </c>
      <c r="F248" s="212" t="s">
        <v>1408</v>
      </c>
      <c r="G248" s="212" t="s">
        <v>1407</v>
      </c>
      <c r="H248" s="262"/>
    </row>
    <row r="249" spans="2:8" s="239" customFormat="1" ht="15">
      <c r="B249" s="261"/>
      <c r="C249" s="233" t="s">
        <v>1485</v>
      </c>
      <c r="D249" s="277">
        <v>19440</v>
      </c>
      <c r="E249" s="222">
        <v>0.9801351215085207</v>
      </c>
      <c r="F249" s="210">
        <v>675619704.6200007</v>
      </c>
      <c r="G249" s="222">
        <v>0.9797278836510239</v>
      </c>
      <c r="H249" s="262"/>
    </row>
    <row r="250" spans="2:8" s="239" customFormat="1" ht="15">
      <c r="B250" s="261"/>
      <c r="C250" s="226" t="s">
        <v>1486</v>
      </c>
      <c r="D250" s="277">
        <v>375</v>
      </c>
      <c r="E250" s="222">
        <v>0.018906927498235353</v>
      </c>
      <c r="F250" s="210">
        <v>13602017.699999997</v>
      </c>
      <c r="G250" s="222">
        <v>0.019724522425082422</v>
      </c>
      <c r="H250" s="262"/>
    </row>
    <row r="251" spans="2:8" s="239" customFormat="1" ht="15">
      <c r="B251" s="261"/>
      <c r="C251" s="226" t="s">
        <v>1487</v>
      </c>
      <c r="D251" s="277">
        <v>15</v>
      </c>
      <c r="E251" s="222">
        <v>0.0007562770999294141</v>
      </c>
      <c r="F251" s="210">
        <v>362173.13000000006</v>
      </c>
      <c r="G251" s="222">
        <v>0.0005251935545156137</v>
      </c>
      <c r="H251" s="262"/>
    </row>
    <row r="252" spans="2:8" s="239" customFormat="1" ht="15">
      <c r="B252" s="261"/>
      <c r="C252" s="226" t="s">
        <v>1488</v>
      </c>
      <c r="D252" s="277">
        <v>4</v>
      </c>
      <c r="E252" s="222">
        <v>0.00020167389331451045</v>
      </c>
      <c r="F252" s="210">
        <v>15447.28</v>
      </c>
      <c r="G252" s="222">
        <v>2.2400369378031853E-05</v>
      </c>
      <c r="H252" s="262"/>
    </row>
    <row r="253" spans="2:8" s="239" customFormat="1" ht="15.75" customHeight="1">
      <c r="B253" s="261"/>
      <c r="C253" s="215"/>
      <c r="D253" s="224">
        <v>19834</v>
      </c>
      <c r="E253" s="217">
        <v>0.9999999999999999</v>
      </c>
      <c r="F253" s="216">
        <v>689599342.7300007</v>
      </c>
      <c r="G253" s="217">
        <v>1</v>
      </c>
      <c r="H253" s="262"/>
    </row>
    <row r="254" spans="2:8" ht="15" customHeight="1">
      <c r="B254" s="243"/>
      <c r="C254" s="161"/>
      <c r="D254" s="161"/>
      <c r="E254" s="161"/>
      <c r="F254" s="161"/>
      <c r="G254" s="161"/>
      <c r="H254" s="244"/>
    </row>
    <row r="255" spans="2:8" ht="13.5" thickBot="1">
      <c r="B255" s="263"/>
      <c r="C255" s="264"/>
      <c r="D255" s="264"/>
      <c r="E255" s="264"/>
      <c r="F255" s="264"/>
      <c r="G255" s="264"/>
      <c r="H255" s="265"/>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zoomScale="80" zoomScaleNormal="80" zoomScalePageLayoutView="0" workbookViewId="0" topLeftCell="A49">
      <selection activeCell="C84" sqref="C84"/>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304" t="s">
        <v>1266</v>
      </c>
      <c r="B1" s="304"/>
    </row>
    <row r="2" spans="1:13" ht="31.5">
      <c r="A2" s="20" t="s">
        <v>1265</v>
      </c>
      <c r="B2" s="20"/>
      <c r="C2" s="21"/>
      <c r="D2" s="21"/>
      <c r="E2" s="21"/>
      <c r="F2" s="139"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8:13" ht="15.75" thickBot="1">
      <c r="H5" s="21"/>
      <c r="I5" s="93" t="s">
        <v>962</v>
      </c>
      <c r="J5" s="23" t="s">
        <v>963</v>
      </c>
      <c r="L5" s="21"/>
      <c r="M5" s="21"/>
    </row>
    <row r="6" spans="1:13" ht="18.75">
      <c r="A6" s="27"/>
      <c r="B6" s="28" t="s">
        <v>1166</v>
      </c>
      <c r="C6" s="27"/>
      <c r="E6" s="29"/>
      <c r="F6" s="29"/>
      <c r="G6" s="29"/>
      <c r="H6" s="21"/>
      <c r="I6" s="93" t="s">
        <v>965</v>
      </c>
      <c r="J6" s="23" t="s">
        <v>966</v>
      </c>
      <c r="L6" s="21"/>
      <c r="M6" s="21"/>
    </row>
    <row r="7" spans="2:13" ht="15">
      <c r="B7" s="31" t="s">
        <v>1264</v>
      </c>
      <c r="H7" s="21"/>
      <c r="I7" s="93" t="s">
        <v>968</v>
      </c>
      <c r="J7" s="23" t="s">
        <v>969</v>
      </c>
      <c r="L7" s="21"/>
      <c r="M7" s="21"/>
    </row>
    <row r="8" spans="2:13" ht="15">
      <c r="B8" s="31" t="s">
        <v>1179</v>
      </c>
      <c r="H8" s="21"/>
      <c r="I8" s="93" t="s">
        <v>1256</v>
      </c>
      <c r="J8" s="23" t="s">
        <v>1257</v>
      </c>
      <c r="L8" s="21"/>
      <c r="M8" s="21"/>
    </row>
    <row r="9" spans="2:13" ht="15.75" thickBot="1">
      <c r="B9" s="32" t="s">
        <v>1201</v>
      </c>
      <c r="H9" s="21"/>
      <c r="L9" s="21"/>
      <c r="M9" s="21"/>
    </row>
    <row r="10" spans="2:13" ht="15">
      <c r="B10" s="33"/>
      <c r="H10" s="21"/>
      <c r="I10" s="94" t="s">
        <v>1260</v>
      </c>
      <c r="L10" s="21"/>
      <c r="M10" s="21"/>
    </row>
    <row r="11" spans="2:13" ht="15">
      <c r="B11" s="33"/>
      <c r="H11" s="21"/>
      <c r="I11" s="94"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1"/>
      <c r="D14" s="91"/>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1" t="s">
        <v>1319</v>
      </c>
      <c r="D18" s="101"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1" t="s">
        <v>1325</v>
      </c>
      <c r="E20" s="29"/>
      <c r="F20" s="29"/>
      <c r="G20" s="29"/>
      <c r="H20" s="21"/>
      <c r="L20" s="21"/>
      <c r="M20" s="21"/>
    </row>
    <row r="21" spans="1:13" ht="15">
      <c r="A21" s="23" t="s">
        <v>1174</v>
      </c>
      <c r="B21" s="40" t="s">
        <v>1162</v>
      </c>
      <c r="C21" s="101"/>
      <c r="E21" s="29"/>
      <c r="F21" s="29"/>
      <c r="G21" s="29"/>
      <c r="H21" s="21"/>
      <c r="L21" s="21"/>
      <c r="M21" s="21"/>
    </row>
    <row r="22" spans="1:13" ht="15">
      <c r="A22" s="23" t="s">
        <v>1175</v>
      </c>
      <c r="B22" s="40" t="s">
        <v>1163</v>
      </c>
      <c r="C22" s="101"/>
      <c r="E22" s="29"/>
      <c r="F22" s="29"/>
      <c r="G22" s="29"/>
      <c r="H22" s="21"/>
      <c r="L22" s="21"/>
      <c r="M22" s="21"/>
    </row>
    <row r="23" spans="1:13" ht="15">
      <c r="A23" s="23" t="s">
        <v>1176</v>
      </c>
      <c r="B23" s="40" t="s">
        <v>1242</v>
      </c>
      <c r="C23" s="101" t="s">
        <v>1323</v>
      </c>
      <c r="E23" s="29"/>
      <c r="F23" s="29"/>
      <c r="G23" s="29"/>
      <c r="H23" s="21"/>
      <c r="L23" s="21"/>
      <c r="M23" s="21"/>
    </row>
    <row r="24" spans="1:13" ht="15">
      <c r="A24" s="23" t="s">
        <v>1244</v>
      </c>
      <c r="B24" s="40" t="s">
        <v>1243</v>
      </c>
      <c r="C24" s="101"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38" t="s">
        <v>966</v>
      </c>
      <c r="C35" s="120" t="s">
        <v>966</v>
      </c>
      <c r="D35" s="120" t="s">
        <v>966</v>
      </c>
      <c r="E35" s="120" t="s">
        <v>966</v>
      </c>
      <c r="F35" s="92"/>
      <c r="G35" s="92"/>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18.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291">
        <v>115.75012140987158</v>
      </c>
      <c r="H75" s="21"/>
    </row>
    <row r="76" spans="1:8" ht="15">
      <c r="A76" s="23" t="s">
        <v>1228</v>
      </c>
      <c r="B76" s="23" t="s">
        <v>1261</v>
      </c>
      <c r="C76" s="156">
        <v>157.01809684476024</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292">
        <v>0.9797278836510239</v>
      </c>
      <c r="D82" s="292" t="s">
        <v>966</v>
      </c>
      <c r="E82" s="292" t="s">
        <v>966</v>
      </c>
      <c r="F82" s="292" t="s">
        <v>966</v>
      </c>
      <c r="G82" s="292">
        <f>SUM(C82)</f>
        <v>0.9797278836510239</v>
      </c>
      <c r="H82" s="21"/>
    </row>
    <row r="83" spans="1:8" ht="15">
      <c r="A83" s="23" t="s">
        <v>1235</v>
      </c>
      <c r="B83" s="23" t="s">
        <v>1251</v>
      </c>
      <c r="C83" s="293">
        <v>0.019724522425082422</v>
      </c>
      <c r="D83" s="293" t="s">
        <v>966</v>
      </c>
      <c r="E83" s="293" t="s">
        <v>966</v>
      </c>
      <c r="F83" s="293" t="s">
        <v>966</v>
      </c>
      <c r="G83" s="293">
        <f>SUM(C83)</f>
        <v>0.019724522425082422</v>
      </c>
      <c r="H83" s="21"/>
    </row>
    <row r="84" spans="1:8" ht="15">
      <c r="A84" s="23" t="s">
        <v>1236</v>
      </c>
      <c r="B84" s="23" t="s">
        <v>1249</v>
      </c>
      <c r="C84" s="293">
        <v>0.0005251935545156137</v>
      </c>
      <c r="D84" s="293" t="s">
        <v>966</v>
      </c>
      <c r="E84" s="293" t="s">
        <v>966</v>
      </c>
      <c r="F84" s="293" t="s">
        <v>966</v>
      </c>
      <c r="G84" s="293">
        <f>SUM(C84)</f>
        <v>0.0005251935545156137</v>
      </c>
      <c r="H84" s="21"/>
    </row>
    <row r="85" spans="1:8" ht="15">
      <c r="A85" s="23" t="s">
        <v>1237</v>
      </c>
      <c r="B85" s="23" t="s">
        <v>1250</v>
      </c>
      <c r="C85" s="293">
        <v>2.2400369378031853E-05</v>
      </c>
      <c r="D85" s="293" t="s">
        <v>966</v>
      </c>
      <c r="E85" s="293" t="s">
        <v>966</v>
      </c>
      <c r="F85" s="293" t="s">
        <v>966</v>
      </c>
      <c r="G85" s="293">
        <f>SUM(C85)</f>
        <v>2.2400369378031853E-05</v>
      </c>
      <c r="H85" s="21"/>
    </row>
    <row r="86" spans="1:8" ht="15">
      <c r="A86" s="23" t="s">
        <v>1253</v>
      </c>
      <c r="B86" s="23" t="s">
        <v>1252</v>
      </c>
      <c r="C86" s="293">
        <v>0</v>
      </c>
      <c r="D86" s="293" t="s">
        <v>966</v>
      </c>
      <c r="E86" s="293" t="s">
        <v>966</v>
      </c>
      <c r="F86" s="293" t="s">
        <v>966</v>
      </c>
      <c r="G86" s="101">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2018-01-08T12:50:15Z</cp:lastPrinted>
  <dcterms:created xsi:type="dcterms:W3CDTF">2016-04-21T08:07:20Z</dcterms:created>
  <dcterms:modified xsi:type="dcterms:W3CDTF">2018-06-12T11:59:35Z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