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K:\ΤΙΤΛΟΠΟΙΗΣΕΙΣ ΚΑΙ ΚΑΛΥΜΜΕΝΑ ΟΜΟΛΟΓΑ\Covered Bond -Public Issue\6) June\3. Investor Report  29-06-2018\"/>
    </mc:Choice>
  </mc:AlternateContent>
  <bookViews>
    <workbookView xWindow="19620" yWindow="-30" windowWidth="18975" windowHeight="11430" tabRatio="854" activeTab="2"/>
  </bookViews>
  <sheets>
    <sheet name="Introduction" sheetId="5" r:id="rId1"/>
    <sheet name="A. HTT General" sheetId="8" r:id="rId2"/>
    <sheet name="B1. HTT Mortgage Assets" sheetId="9" r:id="rId3"/>
    <sheet name="C. HTT Harmonised Glossary" sheetId="12" r:id="rId4"/>
    <sheet name="Disclaimer" sheetId="13" r:id="rId5"/>
    <sheet name="E. Investor Report" sheetId="19" r:id="rId6"/>
    <sheet name="F. Optional ECB-ECAIs data" sheetId="18" r:id="rId7"/>
  </sheets>
  <definedNames>
    <definedName name="_xlnm._FilterDatabase" localSheetId="2" hidden="1">'B1. HTT Mortgage Assets'!$A$11:$D$187</definedName>
    <definedName name="acceptable_use_policy" localSheetId="4">Disclaimer!#REF!</definedName>
    <definedName name="general_tc" localSheetId="4">Disclaimer!$A$61</definedName>
    <definedName name="_xlnm.Print_Area" localSheetId="1">'A. HTT General'!$A$1:$G$365</definedName>
    <definedName name="_xlnm.Print_Area" localSheetId="2">'B1. HTT Mortgage Assets'!$A$1:$G$387</definedName>
    <definedName name="_xlnm.Print_Area" localSheetId="3">'C. HTT Harmonised Glossary'!$A$1:$C$37</definedName>
    <definedName name="_xlnm.Print_Area" localSheetId="4">Disclaimer!$A$1:$A$170</definedName>
    <definedName name="_xlnm.Print_Area" localSheetId="6">'F. Optional ECB-ECAIs data'!$A$2:$G$72</definedName>
    <definedName name="_xlnm.Print_Area" localSheetId="0">Introduction!$B$2:$J$36</definedName>
    <definedName name="_xlnm.Print_Titles" localSheetId="4">Disclaimer!$2:$2</definedName>
    <definedName name="privacy_policy" localSheetId="4">Disclaimer!$A$136</definedName>
  </definedNames>
  <calcPr calcId="162913" iterateDelta="252"/>
</workbook>
</file>

<file path=xl/calcChain.xml><?xml version="1.0" encoding="utf-8"?>
<calcChain xmlns="http://schemas.openxmlformats.org/spreadsheetml/2006/main">
  <c r="C221" i="9" l="1"/>
  <c r="C222" i="9"/>
  <c r="C223" i="9"/>
  <c r="C224" i="9"/>
  <c r="C225" i="9"/>
  <c r="C226" i="9"/>
  <c r="C220" i="9"/>
  <c r="C219" i="9"/>
  <c r="C243" i="9"/>
  <c r="C244" i="9"/>
  <c r="C245" i="9"/>
  <c r="C246" i="9"/>
  <c r="C247" i="9"/>
  <c r="C248" i="9"/>
  <c r="C241" i="9"/>
  <c r="C242" i="9"/>
  <c r="D89" i="8" l="1"/>
  <c r="C180" i="9" l="1"/>
  <c r="C89" i="8" l="1"/>
  <c r="C83" i="18" l="1"/>
  <c r="C84" i="18"/>
  <c r="C85" i="18"/>
  <c r="C82" i="18"/>
  <c r="G82" i="18" s="1"/>
  <c r="C41" i="8" l="1"/>
  <c r="C38" i="8" l="1"/>
  <c r="G85" i="18" l="1"/>
  <c r="G86" i="18"/>
  <c r="C238" i="9"/>
  <c r="C28" i="9"/>
  <c r="D187" i="9" s="1"/>
  <c r="C40" i="8"/>
  <c r="C12" i="9" l="1"/>
  <c r="D112" i="8"/>
  <c r="C112" i="8"/>
  <c r="C53" i="8"/>
  <c r="C102" i="9" l="1"/>
  <c r="C100" i="9"/>
  <c r="C101" i="9"/>
  <c r="C103" i="9"/>
  <c r="C105" i="9"/>
  <c r="C107" i="9"/>
  <c r="C108" i="9"/>
  <c r="C99" i="9"/>
  <c r="C109" i="9" l="1"/>
  <c r="C104" i="9"/>
  <c r="C110" i="9"/>
  <c r="C106" i="9" l="1"/>
  <c r="G83" i="18" l="1"/>
  <c r="G84" i="18" l="1"/>
  <c r="C76" i="18"/>
  <c r="C75" i="18"/>
  <c r="D350" i="9" l="1"/>
  <c r="G356" i="9" s="1"/>
  <c r="C350" i="9"/>
  <c r="F352" i="9" s="1"/>
  <c r="G347" i="9"/>
  <c r="G343" i="9"/>
  <c r="G342" i="9"/>
  <c r="D328" i="9"/>
  <c r="G332" i="9" s="1"/>
  <c r="C328" i="9"/>
  <c r="F331" i="9" s="1"/>
  <c r="F327" i="9"/>
  <c r="D315" i="9"/>
  <c r="G314" i="9" s="1"/>
  <c r="C315" i="9"/>
  <c r="F310" i="9" s="1"/>
  <c r="D248" i="9"/>
  <c r="D247" i="9"/>
  <c r="D246" i="9"/>
  <c r="D245" i="9"/>
  <c r="D244" i="9"/>
  <c r="D243" i="9"/>
  <c r="D242" i="9"/>
  <c r="D241" i="9"/>
  <c r="D226" i="9"/>
  <c r="D225" i="9"/>
  <c r="D224" i="9"/>
  <c r="D223" i="9"/>
  <c r="D222" i="9"/>
  <c r="D221" i="9"/>
  <c r="D220" i="9"/>
  <c r="D219" i="9"/>
  <c r="C216" i="9"/>
  <c r="D214" i="9"/>
  <c r="C214" i="9" s="1"/>
  <c r="F207" i="9" s="1"/>
  <c r="F174" i="9"/>
  <c r="F173" i="9"/>
  <c r="F172" i="9"/>
  <c r="F171" i="9"/>
  <c r="F170" i="9"/>
  <c r="F162" i="9"/>
  <c r="F161" i="9"/>
  <c r="F160" i="9"/>
  <c r="F152" i="9"/>
  <c r="C151" i="9"/>
  <c r="F151" i="9" s="1"/>
  <c r="C150" i="9"/>
  <c r="F150" i="9" s="1"/>
  <c r="F110" i="9"/>
  <c r="F109" i="9"/>
  <c r="F108" i="9"/>
  <c r="F107" i="9"/>
  <c r="F106" i="9"/>
  <c r="F105" i="9"/>
  <c r="F104" i="9"/>
  <c r="F103" i="9"/>
  <c r="F102" i="9"/>
  <c r="F101" i="9"/>
  <c r="F100" i="9"/>
  <c r="F99" i="9"/>
  <c r="F77" i="9"/>
  <c r="D77" i="9"/>
  <c r="C77" i="9"/>
  <c r="F73" i="9"/>
  <c r="D73" i="9"/>
  <c r="C73" i="9"/>
  <c r="F44" i="9"/>
  <c r="D44" i="9"/>
  <c r="C44" i="9"/>
  <c r="F29" i="9"/>
  <c r="D300" i="8"/>
  <c r="C300" i="8"/>
  <c r="C299" i="8"/>
  <c r="C298" i="8"/>
  <c r="C297" i="8"/>
  <c r="C296" i="8"/>
  <c r="C295" i="8"/>
  <c r="C294" i="8"/>
  <c r="D293" i="8"/>
  <c r="C293" i="8"/>
  <c r="F292" i="8"/>
  <c r="D292" i="8"/>
  <c r="C292" i="8"/>
  <c r="C291" i="8"/>
  <c r="D290" i="8"/>
  <c r="C290" i="8"/>
  <c r="C289" i="8"/>
  <c r="C288" i="8"/>
  <c r="C220" i="8"/>
  <c r="C208" i="8"/>
  <c r="F200" i="8" s="1"/>
  <c r="F195" i="8"/>
  <c r="F194" i="8"/>
  <c r="F193" i="8"/>
  <c r="C179" i="8"/>
  <c r="F186" i="8" s="1"/>
  <c r="D166" i="8"/>
  <c r="D165" i="8"/>
  <c r="D100" i="8"/>
  <c r="G105" i="8" s="1"/>
  <c r="C100" i="8"/>
  <c r="F104" i="8" s="1"/>
  <c r="D77" i="8"/>
  <c r="G81" i="8" s="1"/>
  <c r="C77" i="8"/>
  <c r="F87" i="8" s="1"/>
  <c r="G226" i="8"/>
  <c r="F219" i="8"/>
  <c r="F322" i="9" l="1"/>
  <c r="G322" i="9"/>
  <c r="F213" i="9"/>
  <c r="G197" i="9"/>
  <c r="G306" i="9"/>
  <c r="F208" i="9"/>
  <c r="F342" i="9"/>
  <c r="F204" i="8"/>
  <c r="G192" i="9"/>
  <c r="G294" i="9"/>
  <c r="F349" i="9"/>
  <c r="F206" i="8"/>
  <c r="F197" i="9"/>
  <c r="G302" i="9"/>
  <c r="G349" i="9"/>
  <c r="F192" i="9"/>
  <c r="F178" i="8"/>
  <c r="F202" i="9"/>
  <c r="G310" i="9"/>
  <c r="G334" i="9"/>
  <c r="F203" i="9"/>
  <c r="G213" i="9"/>
  <c r="F193" i="9"/>
  <c r="F204" i="9"/>
  <c r="G193" i="9"/>
  <c r="F199" i="9"/>
  <c r="G204" i="9"/>
  <c r="G209" i="9"/>
  <c r="F194" i="9"/>
  <c r="F200" i="9"/>
  <c r="F205" i="9"/>
  <c r="F210" i="9"/>
  <c r="F195" i="9"/>
  <c r="G205" i="9"/>
  <c r="F190" i="9"/>
  <c r="F196" i="9"/>
  <c r="F201" i="9"/>
  <c r="F206" i="9"/>
  <c r="F212" i="9"/>
  <c r="G208" i="9"/>
  <c r="F198" i="9"/>
  <c r="F209" i="9"/>
  <c r="G200" i="9"/>
  <c r="F211" i="9"/>
  <c r="F191" i="9"/>
  <c r="G196" i="9"/>
  <c r="G201" i="9"/>
  <c r="G212" i="9"/>
  <c r="F324" i="9"/>
  <c r="F329" i="9"/>
  <c r="F182" i="8"/>
  <c r="F199" i="8"/>
  <c r="F198" i="8" s="1"/>
  <c r="F210" i="8"/>
  <c r="G324" i="9"/>
  <c r="G329" i="9"/>
  <c r="F345" i="9"/>
  <c r="F181" i="8"/>
  <c r="F197" i="8"/>
  <c r="F209" i="8"/>
  <c r="F184" i="8"/>
  <c r="F201" i="8"/>
  <c r="F211" i="8"/>
  <c r="G190" i="9"/>
  <c r="G194" i="9"/>
  <c r="G198" i="9"/>
  <c r="G202" i="9"/>
  <c r="G206" i="9"/>
  <c r="G210" i="9"/>
  <c r="F320" i="9"/>
  <c r="F325" i="9"/>
  <c r="F330" i="9"/>
  <c r="G345" i="9"/>
  <c r="G352" i="9"/>
  <c r="F180" i="8"/>
  <c r="F323" i="9"/>
  <c r="F174" i="8"/>
  <c r="F185" i="8"/>
  <c r="F202" i="8"/>
  <c r="F212" i="8"/>
  <c r="G320" i="9"/>
  <c r="F326" i="9"/>
  <c r="F332" i="9"/>
  <c r="F346" i="9"/>
  <c r="F353" i="9"/>
  <c r="F177" i="8"/>
  <c r="F187" i="8"/>
  <c r="F203" i="8"/>
  <c r="F214" i="8"/>
  <c r="G191" i="9"/>
  <c r="G195" i="9"/>
  <c r="G199" i="9"/>
  <c r="G203" i="9"/>
  <c r="G207" i="9"/>
  <c r="G211" i="9"/>
  <c r="G298" i="9"/>
  <c r="F321" i="9"/>
  <c r="G326" i="9"/>
  <c r="F334" i="9"/>
  <c r="G333" i="9" s="1"/>
  <c r="F333" i="9" s="1"/>
  <c r="G346" i="9"/>
  <c r="G353" i="9"/>
  <c r="G86" i="8"/>
  <c r="G79" i="8"/>
  <c r="G70" i="8"/>
  <c r="G71" i="8"/>
  <c r="G72" i="8"/>
  <c r="G73" i="8"/>
  <c r="G74" i="8"/>
  <c r="G75" i="8"/>
  <c r="G76" i="8"/>
  <c r="F86" i="8"/>
  <c r="F75" i="8"/>
  <c r="F79" i="8"/>
  <c r="F73" i="8"/>
  <c r="F76" i="8"/>
  <c r="F70" i="8"/>
  <c r="F71" i="8"/>
  <c r="F96" i="8"/>
  <c r="F105" i="8"/>
  <c r="F295" i="9"/>
  <c r="F299" i="9"/>
  <c r="F311" i="9"/>
  <c r="G291" i="9"/>
  <c r="G295" i="9"/>
  <c r="G299" i="9"/>
  <c r="G303" i="9"/>
  <c r="G307" i="9"/>
  <c r="G311" i="9"/>
  <c r="G93" i="8"/>
  <c r="G97" i="8"/>
  <c r="F101" i="8"/>
  <c r="F292" i="9"/>
  <c r="F296" i="9"/>
  <c r="F300" i="9"/>
  <c r="F304" i="9"/>
  <c r="F308" i="9"/>
  <c r="F312" i="9"/>
  <c r="G323" i="9"/>
  <c r="G327" i="9"/>
  <c r="G330" i="9"/>
  <c r="F354" i="9"/>
  <c r="F72" i="8"/>
  <c r="F94" i="8"/>
  <c r="F98" i="8"/>
  <c r="F102" i="8"/>
  <c r="F175" i="8"/>
  <c r="F183" i="8"/>
  <c r="F196" i="8"/>
  <c r="F205" i="8"/>
  <c r="F213" i="8"/>
  <c r="G292" i="9"/>
  <c r="G296" i="9"/>
  <c r="G300" i="9"/>
  <c r="G304" i="9"/>
  <c r="G308" i="9"/>
  <c r="G312" i="9"/>
  <c r="F343" i="9"/>
  <c r="F347" i="9"/>
  <c r="G354" i="9"/>
  <c r="G96" i="8"/>
  <c r="F303" i="9"/>
  <c r="F93" i="8"/>
  <c r="F97" i="8"/>
  <c r="G94" i="8"/>
  <c r="F103" i="8"/>
  <c r="F297" i="9"/>
  <c r="F305" i="9"/>
  <c r="F309" i="9"/>
  <c r="G331" i="9"/>
  <c r="F81" i="8"/>
  <c r="F95" i="8"/>
  <c r="F99" i="8"/>
  <c r="F215" i="8"/>
  <c r="G293" i="9"/>
  <c r="G297" i="9"/>
  <c r="G301" i="9"/>
  <c r="G305" i="9"/>
  <c r="G309" i="9"/>
  <c r="F314" i="9"/>
  <c r="G313" i="9" s="1"/>
  <c r="F344" i="9"/>
  <c r="F348" i="9"/>
  <c r="G351" i="9"/>
  <c r="F351" i="9" s="1"/>
  <c r="F356" i="9"/>
  <c r="G355" i="9" s="1"/>
  <c r="F291" i="9"/>
  <c r="F307" i="9"/>
  <c r="G98" i="8"/>
  <c r="F293" i="9"/>
  <c r="F301" i="9"/>
  <c r="F313" i="9"/>
  <c r="F355" i="9"/>
  <c r="F74" i="8"/>
  <c r="G95" i="8"/>
  <c r="G99" i="8"/>
  <c r="G104" i="8"/>
  <c r="F294" i="9"/>
  <c r="F298" i="9"/>
  <c r="F302" i="9"/>
  <c r="F306" i="9"/>
  <c r="G321" i="9"/>
  <c r="G325" i="9"/>
  <c r="G344" i="9"/>
  <c r="G348" i="9"/>
  <c r="G78" i="8"/>
  <c r="G80" i="8"/>
  <c r="F78" i="8"/>
  <c r="F80" i="8"/>
  <c r="G82" i="8"/>
  <c r="G87" i="8"/>
  <c r="F82" i="8"/>
  <c r="G102" i="8"/>
  <c r="G101" i="8"/>
  <c r="G103" i="8"/>
  <c r="C138" i="8"/>
  <c r="C153" i="8" s="1"/>
  <c r="F156" i="8" s="1"/>
  <c r="D227" i="9"/>
  <c r="C249" i="9"/>
  <c r="F247" i="9" s="1"/>
  <c r="D249" i="9"/>
  <c r="C227" i="9"/>
  <c r="F225" i="9" s="1"/>
  <c r="C164" i="8"/>
  <c r="C167" i="8" s="1"/>
  <c r="G218" i="8"/>
  <c r="F222" i="8"/>
  <c r="F224" i="8"/>
  <c r="F226" i="8"/>
  <c r="F28" i="9"/>
  <c r="D45" i="8"/>
  <c r="F218" i="8"/>
  <c r="G221" i="8"/>
  <c r="G223" i="8"/>
  <c r="G225" i="8"/>
  <c r="G227" i="8"/>
  <c r="G217" i="8"/>
  <c r="G219" i="8"/>
  <c r="F221" i="8"/>
  <c r="F223" i="8"/>
  <c r="F225" i="8"/>
  <c r="F227" i="8"/>
  <c r="C15" i="9"/>
  <c r="C187" i="9" s="1"/>
  <c r="F217" i="8"/>
  <c r="G222" i="8"/>
  <c r="G224" i="8"/>
  <c r="F157" i="8" l="1"/>
  <c r="F214" i="9"/>
  <c r="F328" i="9"/>
  <c r="G350" i="9"/>
  <c r="G229" i="9"/>
  <c r="D216" i="9"/>
  <c r="G251" i="9"/>
  <c r="D238" i="9"/>
  <c r="G214" i="9"/>
  <c r="F350" i="9"/>
  <c r="F151" i="8"/>
  <c r="F154" i="8"/>
  <c r="F158" i="8"/>
  <c r="F179" i="8"/>
  <c r="F208" i="8"/>
  <c r="G328" i="9"/>
  <c r="G100" i="8"/>
  <c r="F159" i="8"/>
  <c r="F152" i="8"/>
  <c r="F77" i="8"/>
  <c r="G252" i="9"/>
  <c r="F229" i="9"/>
  <c r="F223" i="9"/>
  <c r="F231" i="9"/>
  <c r="F230" i="9"/>
  <c r="F232" i="9"/>
  <c r="F220" i="9"/>
  <c r="F222" i="9"/>
  <c r="F226" i="9"/>
  <c r="F251" i="9"/>
  <c r="F246" i="9"/>
  <c r="G315" i="9"/>
  <c r="F142" i="8"/>
  <c r="F141" i="8"/>
  <c r="F162" i="8"/>
  <c r="F315" i="9"/>
  <c r="F144" i="8"/>
  <c r="F143" i="8"/>
  <c r="F148" i="8"/>
  <c r="F145" i="8"/>
  <c r="F150" i="8"/>
  <c r="F149" i="8"/>
  <c r="F233" i="9"/>
  <c r="F140" i="8"/>
  <c r="F161" i="8"/>
  <c r="F160" i="8"/>
  <c r="F100" i="8"/>
  <c r="F138" i="8"/>
  <c r="F146" i="8"/>
  <c r="F155" i="8"/>
  <c r="F139" i="8"/>
  <c r="F147" i="8"/>
  <c r="G241" i="9"/>
  <c r="F224" i="9"/>
  <c r="G77" i="8"/>
  <c r="G250" i="9"/>
  <c r="G248" i="9"/>
  <c r="G244" i="9"/>
  <c r="F228" i="9"/>
  <c r="F221" i="9"/>
  <c r="F245" i="9"/>
  <c r="G255" i="9"/>
  <c r="G245" i="9"/>
  <c r="F253" i="9"/>
  <c r="G220" i="8"/>
  <c r="G228" i="9"/>
  <c r="G226" i="9"/>
  <c r="F242" i="9"/>
  <c r="G222" i="9"/>
  <c r="G247" i="9"/>
  <c r="G243" i="9"/>
  <c r="G254" i="9"/>
  <c r="F241" i="9"/>
  <c r="G232" i="9"/>
  <c r="F220" i="8"/>
  <c r="G230" i="9"/>
  <c r="G221" i="9"/>
  <c r="G225" i="9"/>
  <c r="G233" i="9"/>
  <c r="F252" i="9"/>
  <c r="F248" i="9"/>
  <c r="F250" i="9"/>
  <c r="F244" i="9"/>
  <c r="F254" i="9"/>
  <c r="G220" i="9"/>
  <c r="G224" i="9"/>
  <c r="G231" i="9"/>
  <c r="G253" i="9"/>
  <c r="G242" i="9"/>
  <c r="G246" i="9"/>
  <c r="F255" i="9"/>
  <c r="F243" i="9"/>
  <c r="G219" i="9"/>
  <c r="G223" i="9"/>
  <c r="F164" i="8"/>
  <c r="F166" i="8"/>
  <c r="F165" i="8"/>
  <c r="F25" i="9"/>
  <c r="F21" i="9"/>
  <c r="F17" i="9"/>
  <c r="F14" i="9"/>
  <c r="F36" i="9"/>
  <c r="F26" i="9"/>
  <c r="F22" i="9"/>
  <c r="F18" i="9"/>
  <c r="F23" i="9"/>
  <c r="F19" i="9"/>
  <c r="F12" i="9"/>
  <c r="F24" i="9"/>
  <c r="F20" i="9"/>
  <c r="F16" i="9"/>
  <c r="F13" i="9"/>
  <c r="F219" i="9"/>
  <c r="C58" i="8"/>
  <c r="F53" i="8" s="1"/>
  <c r="D138" i="8"/>
  <c r="D153" i="8" s="1"/>
  <c r="F153" i="8" l="1"/>
  <c r="F227" i="9"/>
  <c r="G227" i="9"/>
  <c r="F249" i="9"/>
  <c r="G249" i="9"/>
  <c r="D164" i="8"/>
  <c r="D167" i="8" s="1"/>
  <c r="F167" i="8"/>
  <c r="F64" i="8"/>
  <c r="F60" i="8"/>
  <c r="F57" i="8"/>
  <c r="F55" i="8"/>
  <c r="F61" i="8"/>
  <c r="F54" i="8"/>
  <c r="F62" i="8"/>
  <c r="F63" i="8"/>
  <c r="F59" i="8"/>
  <c r="F56" i="8"/>
  <c r="F15" i="9"/>
  <c r="G161" i="8"/>
  <c r="G159" i="8"/>
  <c r="G157" i="8"/>
  <c r="G155" i="8"/>
  <c r="G152" i="8"/>
  <c r="G150" i="8"/>
  <c r="G148" i="8"/>
  <c r="G146" i="8"/>
  <c r="G144" i="8"/>
  <c r="G142" i="8"/>
  <c r="G140" i="8"/>
  <c r="G138" i="8"/>
  <c r="G162" i="8"/>
  <c r="G160" i="8"/>
  <c r="G158" i="8"/>
  <c r="G156" i="8"/>
  <c r="G154" i="8"/>
  <c r="G151" i="8"/>
  <c r="G149" i="8"/>
  <c r="G147" i="8"/>
  <c r="G145" i="8"/>
  <c r="G143" i="8"/>
  <c r="G141" i="8"/>
  <c r="G139" i="8"/>
  <c r="F58" i="8" l="1"/>
  <c r="G165" i="8"/>
  <c r="G164" i="8"/>
  <c r="G166" i="8"/>
  <c r="G153" i="8"/>
  <c r="D127" i="8"/>
  <c r="G167" i="8" l="1"/>
  <c r="C127" i="8"/>
  <c r="F118" i="8" s="1"/>
  <c r="G113" i="8"/>
  <c r="G117" i="8"/>
  <c r="G121" i="8"/>
  <c r="G125" i="8"/>
  <c r="G129" i="8"/>
  <c r="G128" i="8"/>
  <c r="G136" i="8"/>
  <c r="G112" i="8"/>
  <c r="G116" i="8"/>
  <c r="G120" i="8"/>
  <c r="G124" i="8"/>
  <c r="G135" i="8"/>
  <c r="G134" i="8"/>
  <c r="G115" i="8"/>
  <c r="G119" i="8"/>
  <c r="G123" i="8"/>
  <c r="G133" i="8"/>
  <c r="G132" i="8"/>
  <c r="G114" i="8"/>
  <c r="G118" i="8"/>
  <c r="G122" i="8"/>
  <c r="G126" i="8"/>
  <c r="G131" i="8"/>
  <c r="G130" i="8"/>
  <c r="F120" i="8" l="1"/>
  <c r="F133" i="8"/>
  <c r="F114" i="8"/>
  <c r="F131" i="8"/>
  <c r="F116" i="8"/>
  <c r="F134" i="8"/>
  <c r="F136" i="8"/>
  <c r="F124" i="8"/>
  <c r="F125" i="8"/>
  <c r="F123" i="8"/>
  <c r="F112" i="8"/>
  <c r="F115" i="8"/>
  <c r="F126" i="8"/>
  <c r="F122" i="8"/>
  <c r="F128" i="8"/>
  <c r="F135" i="8"/>
  <c r="F130" i="8"/>
  <c r="F117" i="8"/>
  <c r="F121" i="8"/>
  <c r="F119" i="8"/>
  <c r="F113" i="8"/>
  <c r="F132" i="8"/>
  <c r="F129" i="8"/>
  <c r="G127" i="8"/>
  <c r="F127" i="8" l="1"/>
</calcChain>
</file>

<file path=xl/sharedStrings.xml><?xml version="1.0" encoding="utf-8"?>
<sst xmlns="http://schemas.openxmlformats.org/spreadsheetml/2006/main" count="2059" uniqueCount="1496">
  <si>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</si>
  <si>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</si>
  <si>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</si>
  <si>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</si>
  <si>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</si>
  <si>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</si>
  <si>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</si>
  <si>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</si>
  <si>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</si>
  <si>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</si>
  <si>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</si>
  <si>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</si>
  <si>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</si>
  <si>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</si>
  <si>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</si>
  <si>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</si>
  <si>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</si>
  <si>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</si>
  <si>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C: HTT Harmonised Glossary</t>
  </si>
  <si>
    <t>Covered Bond Label Disclaimer</t>
  </si>
  <si>
    <t>Reporting in Domestic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</si>
  <si>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</si>
  <si>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</si>
  <si>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</si>
  <si>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</si>
  <si>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</si>
  <si>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</si>
  <si>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</si>
  <si>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</si>
  <si>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</si>
  <si>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</si>
  <si>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</si>
  <si>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</si>
  <si>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</si>
  <si>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</si>
  <si>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</si>
  <si>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</si>
  <si>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</si>
  <si>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</si>
  <si>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</si>
  <si>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</si>
  <si>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</si>
  <si>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</si>
  <si>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</si>
  <si>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</si>
  <si>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</si>
  <si>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</si>
  <si>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</si>
  <si>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</si>
  <si>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UCITS Compliance (Y/N)</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</si>
  <si>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</si>
  <si>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</si>
  <si>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</si>
  <si>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</si>
  <si>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</si>
  <si>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</si>
  <si>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</si>
  <si>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</si>
  <si>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</si>
  <si>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</si>
  <si>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</si>
  <si>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</si>
  <si>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</si>
  <si>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</si>
  <si>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</si>
  <si>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</si>
  <si>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OG.3.1.2</t>
  </si>
  <si>
    <t>Outstanding Covered Bonds [NPV] (mn)</t>
  </si>
  <si>
    <t>OG.3.1.3</t>
  </si>
  <si>
    <t>OG.3.1.4</t>
  </si>
  <si>
    <t xml:space="preserve">2. Over-collateralisation (OC) </t>
  </si>
  <si>
    <t>Actual</t>
  </si>
  <si>
    <t>Minimum Committed</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</si>
  <si>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</si>
  <si>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</si>
  <si>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</si>
  <si>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</si>
  <si>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</si>
  <si>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</si>
  <si>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</si>
  <si>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</si>
  <si>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</si>
  <si>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</si>
  <si>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</si>
  <si>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</si>
  <si>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</si>
  <si>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</si>
  <si>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</si>
  <si>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</si>
  <si>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</si>
  <si>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</si>
  <si>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</si>
  <si>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</si>
  <si>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</si>
  <si>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</si>
  <si>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</si>
  <si>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</si>
  <si>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</si>
  <si>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</si>
  <si>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</si>
  <si>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</si>
  <si>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</si>
  <si>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</si>
  <si>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</si>
  <si>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</si>
  <si>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</si>
  <si>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</si>
  <si>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</si>
  <si>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</si>
  <si>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</si>
  <si>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</si>
  <si>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</si>
  <si>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</si>
  <si>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</si>
  <si>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</si>
  <si>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</si>
  <si>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</si>
  <si>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</si>
  <si>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</si>
  <si>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</si>
  <si>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</si>
  <si>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</si>
  <si>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</si>
  <si>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</si>
  <si>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</si>
  <si>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</si>
  <si>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</si>
  <si>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</si>
  <si>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</si>
  <si>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</si>
  <si>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</si>
  <si>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</si>
  <si>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</si>
  <si>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</si>
  <si>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</si>
  <si>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</si>
  <si>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</si>
  <si>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</si>
  <si>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</si>
  <si>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</si>
  <si>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</si>
  <si>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</si>
  <si>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</si>
  <si>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</si>
  <si>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</si>
  <si>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</si>
  <si>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</si>
  <si>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</si>
  <si>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</si>
  <si>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</si>
  <si>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</si>
  <si>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</si>
  <si>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</si>
  <si>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</si>
  <si>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</si>
  <si>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</si>
  <si>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6. Covered Assets - Currency</t>
  </si>
  <si>
    <t>Nominal [before hedging] (mn)</t>
  </si>
  <si>
    <t>Nominal [after hedging] (mn)</t>
  </si>
  <si>
    <t>% Total [before]</t>
  </si>
  <si>
    <t>% Total [after]</t>
  </si>
  <si>
    <t>G.3.6.1</t>
  </si>
  <si>
    <t>EUR</t>
  </si>
  <si>
    <t>G.3.6.2</t>
  </si>
  <si>
    <t xml:space="preserve"> USD</t>
  </si>
  <si>
    <t>G.3.6.3</t>
  </si>
  <si>
    <t xml:space="preserve"> GBP</t>
  </si>
  <si>
    <t>G.3.6.4</t>
  </si>
  <si>
    <t>NOK</t>
  </si>
  <si>
    <t>G.3.6.5</t>
  </si>
  <si>
    <t xml:space="preserve"> CHF</t>
  </si>
  <si>
    <t>G.3.6.6</t>
  </si>
  <si>
    <t xml:space="preserve"> AUD</t>
  </si>
  <si>
    <t>G.3.6.7</t>
  </si>
  <si>
    <t xml:space="preserve"> CAD</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</si>
  <si>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</si>
  <si>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</si>
  <si>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</si>
  <si>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</si>
  <si>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</si>
  <si>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</si>
  <si>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</si>
  <si>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</si>
  <si>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</si>
  <si>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</si>
  <si>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</si>
  <si>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</si>
  <si>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</si>
  <si>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</si>
  <si>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</si>
  <si>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</si>
  <si>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</si>
  <si>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</si>
  <si>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</si>
  <si>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</si>
  <si>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</si>
  <si>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</si>
  <si>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OG.3.6.7</t>
  </si>
  <si>
    <t>OG.3.6.8</t>
  </si>
  <si>
    <t>OG.3.6.9</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</si>
  <si>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</si>
  <si>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</si>
  <si>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</si>
  <si>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</si>
  <si>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</si>
  <si>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</si>
  <si>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</si>
  <si>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</si>
  <si>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</si>
  <si>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</si>
  <si>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</si>
  <si>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</si>
  <si>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</si>
  <si>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</si>
  <si>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</si>
  <si>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</si>
  <si>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</si>
  <si>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</si>
  <si>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</si>
  <si>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</si>
  <si>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</si>
  <si>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</si>
  <si>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</si>
  <si>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OG.3.7.7</t>
  </si>
  <si>
    <t>OG.3.7.8</t>
  </si>
  <si>
    <t>OG.3.7.9</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</si>
  <si>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</si>
  <si>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</si>
  <si>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</si>
  <si>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</si>
  <si>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</si>
  <si>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</si>
  <si>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</si>
  <si>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</si>
  <si>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</si>
  <si>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</si>
  <si>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</si>
  <si>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</si>
  <si>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</si>
  <si>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</si>
  <si>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</si>
  <si>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</si>
  <si>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</si>
  <si>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</si>
  <si>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</si>
  <si>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</si>
  <si>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</si>
  <si>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</si>
  <si>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</si>
  <si>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</si>
  <si>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</si>
  <si>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</si>
  <si>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</si>
  <si>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</si>
  <si>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</si>
  <si>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</si>
  <si>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</si>
  <si>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</si>
  <si>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</si>
  <si>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</si>
  <si>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</si>
  <si>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</si>
  <si>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</si>
  <si>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</si>
  <si>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</si>
  <si>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</si>
  <si>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</si>
  <si>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</si>
  <si>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</si>
  <si>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</si>
  <si>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</si>
  <si>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</si>
  <si>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</si>
  <si>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</si>
  <si>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</si>
  <si>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</si>
  <si>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</si>
  <si>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</si>
  <si>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</si>
  <si>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</si>
  <si>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</si>
  <si>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</si>
  <si>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</si>
  <si>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</si>
  <si>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</si>
  <si>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</si>
  <si>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</si>
  <si>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</si>
  <si>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</si>
  <si>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</si>
  <si>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</si>
  <si>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</si>
  <si>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</si>
  <si>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</si>
  <si>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</si>
  <si>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</si>
  <si>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</si>
  <si>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</si>
  <si>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</si>
  <si>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</si>
  <si>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</si>
  <si>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</si>
  <si>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</si>
  <si>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</si>
  <si>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</si>
  <si>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</si>
  <si>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</si>
  <si>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</si>
  <si>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</si>
  <si>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</si>
  <si>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</si>
  <si>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</si>
  <si>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</si>
  <si>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</si>
  <si>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</si>
  <si>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</si>
  <si>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</si>
  <si>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</si>
  <si>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</si>
  <si>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</si>
  <si>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</si>
  <si>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</si>
  <si>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</si>
  <si>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</si>
  <si>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</si>
  <si>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</si>
  <si>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</si>
  <si>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</si>
  <si>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</si>
  <si>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</si>
  <si>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</si>
  <si>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</si>
  <si>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</si>
  <si>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</si>
  <si>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</si>
  <si>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OG.3.13.6</t>
  </si>
  <si>
    <t>OG.3.13.7</t>
  </si>
  <si>
    <t>OG.3.13.8</t>
  </si>
  <si>
    <t>OG.3.13.9</t>
  </si>
  <si>
    <t>OG.3.13.10</t>
  </si>
  <si>
    <t>OG.3.13.11</t>
  </si>
  <si>
    <t>OG.3.13.12</t>
  </si>
  <si>
    <t>OG.3.13.13</t>
  </si>
  <si>
    <t>OG.3.13.14</t>
  </si>
  <si>
    <t>OG.3.13.15</t>
  </si>
  <si>
    <t>OG.3.13.16</t>
  </si>
  <si>
    <t>OG.3.13.17</t>
  </si>
  <si>
    <t>OG.3.13.18</t>
  </si>
  <si>
    <t>OG.3.13.19</t>
  </si>
  <si>
    <t>OG.3.13.20</t>
  </si>
  <si>
    <t>OG.3.13.21</t>
  </si>
  <si>
    <t>OG.3.13.22</t>
  </si>
  <si>
    <t>OG.3.13.23</t>
  </si>
  <si>
    <t>OG.3.13.24</t>
  </si>
  <si>
    <t>OG.3.13.25</t>
  </si>
  <si>
    <t>OG.3.13.26</t>
  </si>
  <si>
    <t>OG.3.13.27</t>
  </si>
  <si>
    <t>OG.3.13.28</t>
  </si>
  <si>
    <t>OG.3.13.29</t>
  </si>
  <si>
    <t>OG.3.13.30</t>
  </si>
  <si>
    <t>OG.3.13.31</t>
  </si>
  <si>
    <t>OG.3.13.32</t>
  </si>
  <si>
    <t>OG.3.13.33</t>
  </si>
  <si>
    <t>OG.3.13.34</t>
  </si>
  <si>
    <t>OG.3.13.35</t>
  </si>
  <si>
    <t>OG.3.13.36</t>
  </si>
  <si>
    <t>OG.3.13.37</t>
  </si>
  <si>
    <t>OG.3.13.38</t>
  </si>
  <si>
    <t>OG.3.13.39</t>
  </si>
  <si>
    <t>OG.3.13.40</t>
  </si>
  <si>
    <t>OG.3.13.41</t>
  </si>
  <si>
    <t>OG.3.13.42</t>
  </si>
  <si>
    <t>OG.3.13.43</t>
  </si>
  <si>
    <t>OG.3.13.44</t>
  </si>
  <si>
    <t>OG.3.13.45</t>
  </si>
  <si>
    <t>OG.3.13.46</t>
  </si>
  <si>
    <t>OG.3.13.47</t>
  </si>
  <si>
    <t>OG.3.13.48</t>
  </si>
  <si>
    <t>OG.3.13.49</t>
  </si>
  <si>
    <t>OG.3.13.50</t>
  </si>
  <si>
    <t>OG.3.13.51</t>
  </si>
  <si>
    <t xml:space="preserve">4. References to Capital Requirements Regulation (CRR) 129(7) </t>
  </si>
  <si>
    <t>The issuer believes that, at the time of its issuance and based on transparency data made publicly available by the issuer, these covered bonds would satisfy the eligibility criteria for Article 129(7) of the Capital Requirements Regulation (EU) 648/2012. It should be noted, however, that</t>
  </si>
  <si>
    <t>whether or not exposures in the form of covered bonds are eligible to preferential treatment under Regulation (EU) 648/2012 is ultimately a matter to be determined by a relevant investor institution and its relevant supervisory authority and the issuer does not accept any responsibility in this regard.</t>
  </si>
  <si>
    <t>G.4.1.1</t>
  </si>
  <si>
    <t xml:space="preserve">(i)         Value of the cover pool outstanding covered bonds: </t>
  </si>
  <si>
    <t>G.4.1.2</t>
  </si>
  <si>
    <t xml:space="preserve">(i)         Value of covered bonds: </t>
  </si>
  <si>
    <t>G.4.1.3</t>
  </si>
  <si>
    <t xml:space="preserve">(ii)        Geographical distribution: </t>
  </si>
  <si>
    <t>G.4.1.4</t>
  </si>
  <si>
    <t>(ii)        Type of cover assets:</t>
  </si>
  <si>
    <t>G.4.1.5</t>
  </si>
  <si>
    <t xml:space="preserve">(ii)        Loan size: </t>
  </si>
  <si>
    <t>G.4.1.6</t>
  </si>
  <si>
    <t xml:space="preserve">            (ii)        Interest rate risk - cover pool:</t>
  </si>
  <si>
    <t>G.4.1.7</t>
  </si>
  <si>
    <t>(ii)        Currency risk - cover pool:</t>
  </si>
  <si>
    <t>G.4.1.8</t>
  </si>
  <si>
    <t xml:space="preserve">          (ii)         Interest rate risk - covered bond:</t>
  </si>
  <si>
    <t>G.4.1.9</t>
  </si>
  <si>
    <t>(ii)        Currency risk - covered bond:</t>
  </si>
  <si>
    <t>G.4.1.10</t>
  </si>
  <si>
    <t>(Please refer to "Tab D. HTT Harmonised Glossary" for hedging strategy)</t>
  </si>
  <si>
    <t>G.4.1.11</t>
  </si>
  <si>
    <t xml:space="preserve">(iii)        Maturity structure of cover assets: </t>
  </si>
  <si>
    <t>G.4.1.12</t>
  </si>
  <si>
    <t xml:space="preserve">(iii)        Maturity structure of covered bonds: </t>
  </si>
  <si>
    <t>G.4.1.13</t>
  </si>
  <si>
    <t>(iv)        Percentage of loans more than ninety days past due:</t>
  </si>
  <si>
    <t>OG.4.1.1</t>
  </si>
  <si>
    <t>OG.4.1.2</t>
  </si>
  <si>
    <t>OG.4.1.3</t>
  </si>
  <si>
    <t>OG.4.1.4</t>
  </si>
  <si>
    <t>OG.4.1.5</t>
  </si>
  <si>
    <t>OG.4.1.6</t>
  </si>
  <si>
    <t>OG.4.1.7</t>
  </si>
  <si>
    <t>OG.4.1.8</t>
  </si>
  <si>
    <t>OG.4.1.9</t>
  </si>
  <si>
    <t>OG.4.1.10</t>
  </si>
  <si>
    <t>Exposure to credit institute credit quality step 1 &amp; 2</t>
  </si>
  <si>
    <t>OG.5.1.1</t>
  </si>
  <si>
    <t>OG.5.1.2</t>
  </si>
  <si>
    <t>OG.5.1.3</t>
  </si>
  <si>
    <t>OG.5.1.4</t>
  </si>
  <si>
    <t>OG.5.1.5</t>
  </si>
  <si>
    <t>OG.5.1.6</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</si>
  <si>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</si>
  <si>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</si>
  <si>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</si>
  <si>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</si>
  <si>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</si>
  <si>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</si>
  <si>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</si>
  <si>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</si>
  <si>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</si>
  <si>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</si>
  <si>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</si>
  <si>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</si>
  <si>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</si>
  <si>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</si>
  <si>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</si>
  <si>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</si>
  <si>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</si>
  <si>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</si>
  <si>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</si>
  <si>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</si>
  <si>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</si>
  <si>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</si>
  <si>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</si>
  <si>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</si>
  <si>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</si>
  <si>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</si>
  <si>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</si>
  <si>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</si>
  <si>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</si>
  <si>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</si>
  <si>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</si>
  <si>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</si>
  <si>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</si>
  <si>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</si>
  <si>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</si>
  <si>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</si>
  <si>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</si>
  <si>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</si>
  <si>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</si>
  <si>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</si>
  <si>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</si>
  <si>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</si>
  <si>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</si>
  <si>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</si>
  <si>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</si>
  <si>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</si>
  <si>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</si>
  <si>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</si>
  <si>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</si>
  <si>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</si>
  <si>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</si>
  <si>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</si>
  <si>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</si>
  <si>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</si>
  <si>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</si>
  <si>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</si>
  <si>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</si>
  <si>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</si>
  <si>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</si>
  <si>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</si>
  <si>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</si>
  <si>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</si>
  <si>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</si>
  <si>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</si>
  <si>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</si>
  <si>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</si>
  <si>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</si>
  <si>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</si>
  <si>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</si>
  <si>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</si>
  <si>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</si>
  <si>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</si>
  <si>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</si>
  <si>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</si>
  <si>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</si>
  <si>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</si>
  <si>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</si>
  <si>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</si>
  <si>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</si>
  <si>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</si>
  <si>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</si>
  <si>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</si>
  <si>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</si>
  <si>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</si>
  <si>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</si>
  <si>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</si>
  <si>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</si>
  <si>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</si>
  <si>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OM.7.2.2</t>
  </si>
  <si>
    <t>OM.7.2.3</t>
  </si>
  <si>
    <t>OM.7.2.4</t>
  </si>
  <si>
    <t>OM.7.2.5</t>
  </si>
  <si>
    <t>OM.7.2.6</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</si>
  <si>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</si>
  <si>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</si>
  <si>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</si>
  <si>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</si>
  <si>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</si>
  <si>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</si>
  <si>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</si>
  <si>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</si>
  <si>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</si>
  <si>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</si>
  <si>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</si>
  <si>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</si>
  <si>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</si>
  <si>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</si>
  <si>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</si>
  <si>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</si>
  <si>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</si>
  <si>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</si>
  <si>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</si>
  <si>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</si>
  <si>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</si>
  <si>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</si>
  <si>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</si>
  <si>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</si>
  <si>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</si>
  <si>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Czech Republic</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</si>
  <si>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</si>
  <si>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</si>
  <si>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</si>
  <si>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</si>
  <si>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</si>
  <si>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</si>
  <si>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</si>
  <si>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</si>
  <si>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</si>
  <si>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</si>
  <si>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</si>
  <si>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</si>
  <si>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</si>
  <si>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</si>
  <si>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</si>
  <si>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</si>
  <si>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</si>
  <si>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</si>
  <si>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</si>
  <si>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</si>
  <si>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</si>
  <si>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</si>
  <si>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</si>
  <si>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</si>
  <si>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</si>
  <si>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</si>
  <si>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</si>
  <si>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</si>
  <si>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</si>
  <si>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</si>
  <si>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</si>
  <si>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</si>
  <si>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</si>
  <si>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</si>
  <si>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</si>
  <si>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</si>
  <si>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</si>
  <si>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</si>
  <si>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</si>
  <si>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</si>
  <si>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</si>
  <si>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</si>
  <si>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</si>
  <si>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</si>
  <si>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</si>
  <si>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</si>
  <si>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</si>
  <si>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</si>
  <si>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</si>
  <si>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</si>
  <si>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</si>
  <si>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</si>
  <si>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</si>
  <si>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</si>
  <si>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</si>
  <si>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</si>
  <si>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</si>
  <si>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</si>
  <si>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</si>
  <si>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</si>
  <si>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</si>
  <si>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</si>
  <si>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</si>
  <si>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</si>
  <si>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</si>
  <si>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</si>
  <si>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</si>
  <si>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</si>
  <si>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5. Breakdown by domestic regions</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</si>
  <si>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</si>
  <si>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</si>
  <si>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</si>
  <si>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</si>
  <si>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</si>
  <si>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</si>
  <si>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</si>
  <si>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</si>
  <si>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</si>
  <si>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</si>
  <si>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</si>
  <si>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</si>
  <si>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</si>
  <si>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</si>
  <si>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</si>
  <si>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</si>
  <si>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</si>
  <si>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</si>
  <si>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</si>
  <si>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</si>
  <si>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</si>
  <si>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</si>
  <si>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</si>
  <si>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</si>
  <si>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</si>
  <si>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</si>
  <si>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</si>
  <si>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</si>
  <si>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</si>
  <si>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</si>
  <si>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</si>
  <si>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</si>
  <si>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</si>
  <si>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</si>
  <si>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</si>
  <si>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</si>
  <si>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</si>
  <si>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</si>
  <si>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</si>
  <si>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</si>
  <si>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</si>
  <si>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</si>
  <si>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</si>
  <si>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</si>
  <si>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</si>
  <si>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</si>
  <si>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</si>
  <si>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</si>
  <si>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</si>
  <si>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</si>
  <si>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</si>
  <si>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</si>
  <si>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</si>
  <si>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</si>
  <si>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</si>
  <si>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</si>
  <si>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</si>
  <si>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</si>
  <si>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</si>
  <si>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</si>
  <si>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</si>
  <si>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</si>
  <si>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</si>
  <si>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</si>
  <si>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</si>
  <si>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</si>
  <si>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</si>
  <si>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</si>
  <si>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</si>
  <si>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</si>
  <si>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</si>
  <si>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</si>
  <si>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</si>
  <si>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</si>
  <si>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</si>
  <si>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</si>
  <si>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</si>
  <si>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</si>
  <si>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</si>
  <si>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</si>
  <si>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</si>
  <si>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</si>
  <si>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</si>
  <si>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</si>
  <si>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</si>
  <si>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</si>
  <si>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</si>
  <si>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</si>
  <si>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</si>
  <si>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</si>
  <si>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</si>
  <si>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</si>
  <si>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</si>
  <si>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</si>
  <si>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</si>
  <si>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</si>
  <si>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</si>
  <si>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</si>
  <si>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</si>
  <si>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</si>
  <si>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</si>
  <si>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</si>
  <si>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</si>
  <si>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</si>
  <si>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</si>
  <si>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</si>
  <si>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</si>
  <si>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</si>
  <si>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</si>
  <si>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</si>
  <si>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</si>
  <si>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</si>
  <si>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</si>
  <si>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</si>
  <si>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</si>
  <si>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</si>
  <si>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</si>
  <si>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</si>
  <si>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</si>
  <si>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</si>
  <si>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</si>
  <si>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</si>
  <si>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</si>
  <si>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</si>
  <si>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</si>
  <si>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</si>
  <si>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</si>
  <si>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</si>
  <si>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</si>
  <si>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</si>
  <si>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</si>
  <si>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</si>
  <si>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</si>
  <si>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</si>
  <si>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</si>
  <si>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</si>
  <si>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</si>
  <si>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</si>
  <si>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</si>
  <si>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</si>
  <si>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</si>
  <si>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</si>
  <si>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</si>
  <si>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</si>
  <si>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</si>
  <si>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</si>
  <si>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</si>
  <si>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</si>
  <si>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</si>
  <si>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</si>
  <si>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</si>
  <si>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</si>
  <si>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</si>
  <si>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</si>
  <si>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</si>
  <si>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</si>
  <si>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</si>
  <si>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</si>
  <si>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</si>
  <si>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</si>
  <si>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</si>
  <si>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</si>
  <si>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</si>
  <si>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</si>
  <si>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</si>
  <si>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</si>
  <si>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</si>
  <si>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</si>
  <si>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</si>
  <si>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</si>
  <si>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</si>
  <si>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</si>
  <si>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</si>
  <si>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</si>
  <si>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</si>
  <si>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o/w Subsidised housing</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</si>
  <si>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</si>
  <si>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</si>
  <si>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</si>
  <si>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</si>
  <si>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</si>
  <si>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</si>
  <si>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</si>
  <si>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</si>
  <si>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</si>
  <si>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</si>
  <si>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</si>
  <si>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</si>
  <si>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</si>
  <si>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OM.7A.13.11</t>
  </si>
  <si>
    <t>14. Loan by Ranking</t>
  </si>
  <si>
    <t>M.7A.14.2</t>
  </si>
  <si>
    <t>Guaranteed</t>
  </si>
  <si>
    <t>M.7A.14.3</t>
  </si>
  <si>
    <t>OM.7A.14.1</t>
  </si>
  <si>
    <t>OM.7A.14.2</t>
  </si>
  <si>
    <t>OM.7A.14.3</t>
  </si>
  <si>
    <t>OM.7A.14.4</t>
  </si>
  <si>
    <t>OM.7A.14.5</t>
  </si>
  <si>
    <t>OM.7A.14.6</t>
  </si>
  <si>
    <t>7B Commercial Cover Pool</t>
  </si>
  <si>
    <t>15. Loan Size Information</t>
  </si>
  <si>
    <t>M.7B.15.1</t>
  </si>
  <si>
    <t>M.7B.15.2</t>
  </si>
  <si>
    <t>M.7B.15.3</t>
  </si>
  <si>
    <t>M.7B.15.4</t>
  </si>
  <si>
    <t>M.7B.15.5</t>
  </si>
  <si>
    <t>M.7B.15.6</t>
  </si>
  <si>
    <t>M.7B.15.7</t>
  </si>
  <si>
    <t>M.7B.15.8</t>
  </si>
  <si>
    <t>M.7B.15.9</t>
  </si>
  <si>
    <t>M.7B.15.10</t>
  </si>
  <si>
    <t>M.7B.15.11</t>
  </si>
  <si>
    <t>M.7B.15.12</t>
  </si>
  <si>
    <t>M.7B.15.13</t>
  </si>
  <si>
    <t>M.7B.15.14</t>
  </si>
  <si>
    <t>M.7B.15.15</t>
  </si>
  <si>
    <t>M.7B.15.16</t>
  </si>
  <si>
    <t>M.7B.15.17</t>
  </si>
  <si>
    <t>M.7B.15.18</t>
  </si>
  <si>
    <t>M.7B.15.19</t>
  </si>
  <si>
    <t>M.7B.15.20</t>
  </si>
  <si>
    <t>M.7B.15.21</t>
  </si>
  <si>
    <t>M.7B.15.22</t>
  </si>
  <si>
    <t>M.7B.15.23</t>
  </si>
  <si>
    <t>M.7B.15.24</t>
  </si>
  <si>
    <t>M.7B.15.25</t>
  </si>
  <si>
    <t>M.7B.15.26</t>
  </si>
  <si>
    <t xml:space="preserve">16. Loan to Value (LTV) Information - UNINDEXED </t>
  </si>
  <si>
    <t>M.7B.16.1</t>
  </si>
  <si>
    <t>M.7B.16.2</t>
  </si>
  <si>
    <t>M.7B.16.3</t>
  </si>
  <si>
    <t>M.7B.16.4</t>
  </si>
  <si>
    <t>M.7B.16.5</t>
  </si>
  <si>
    <t>M.7B.16.6</t>
  </si>
  <si>
    <t>M.7B.16.7</t>
  </si>
  <si>
    <t>M.7B.16.8</t>
  </si>
  <si>
    <t>M.7B.16.9</t>
  </si>
  <si>
    <t>M.7B.16.10</t>
  </si>
  <si>
    <t>OM.7B.16.1</t>
  </si>
  <si>
    <t>OM.7B.16.2</t>
  </si>
  <si>
    <t>OM.7B.16.3</t>
  </si>
  <si>
    <t>OM.7B.16.4</t>
  </si>
  <si>
    <t>OM.7B.16.5</t>
  </si>
  <si>
    <t>OM.7B.16.6</t>
  </si>
  <si>
    <t>OM.7B.16.7</t>
  </si>
  <si>
    <t>OM.7B.16.8</t>
  </si>
  <si>
    <t>OM.7B.16.9</t>
  </si>
  <si>
    <t>17. Loan to Value (LTV) Information - INDEXED</t>
  </si>
  <si>
    <t>M.7B.17.1</t>
  </si>
  <si>
    <t>M.7B.17.2</t>
  </si>
  <si>
    <t>M.7B.17.3</t>
  </si>
  <si>
    <t>M.7B.17.4</t>
  </si>
  <si>
    <t>M.7B.17.5</t>
  </si>
  <si>
    <t>M.7B.17.6</t>
  </si>
  <si>
    <t>M.7B.17.7</t>
  </si>
  <si>
    <t>M.7B.17.8</t>
  </si>
  <si>
    <t>M.7B.17.9</t>
  </si>
  <si>
    <t>M.7B.17.10</t>
  </si>
  <si>
    <t>OM.7B.17.1</t>
  </si>
  <si>
    <t>OM.7B.17.2</t>
  </si>
  <si>
    <t>OM.7B.17.3</t>
  </si>
  <si>
    <t>OM.7B.17.4</t>
  </si>
  <si>
    <t>OM.7B.17.5</t>
  </si>
  <si>
    <t>OM.7B.17.6</t>
  </si>
  <si>
    <t>OM.7B.17.7</t>
  </si>
  <si>
    <t>OM.7B.17.8</t>
  </si>
  <si>
    <t>OM.7B.17.9</t>
  </si>
  <si>
    <t>18. Breakdown by Type</t>
  </si>
  <si>
    <t>% Commercial loans</t>
  </si>
  <si>
    <t>M.7B.18.1</t>
  </si>
  <si>
    <t>Retail</t>
  </si>
  <si>
    <t>M.7B.18.2</t>
  </si>
  <si>
    <t>Office</t>
  </si>
  <si>
    <t>M.7B.18.3</t>
  </si>
  <si>
    <t>Hotel/Tourism</t>
  </si>
  <si>
    <t>M.7B.18.4</t>
  </si>
  <si>
    <t>Shopping malls</t>
  </si>
  <si>
    <t>M.7B.18.5</t>
  </si>
  <si>
    <t>Industry</t>
  </si>
  <si>
    <t>M.7B.18.6</t>
  </si>
  <si>
    <t>Agriculture</t>
  </si>
  <si>
    <t>M.7B.18.7</t>
  </si>
  <si>
    <t>Other commercially used</t>
  </si>
  <si>
    <t>M.7B.18.8</t>
  </si>
  <si>
    <t>Land</t>
  </si>
  <si>
    <t>M.7B.18.9</t>
  </si>
  <si>
    <t>Property developers / Bulding under construction</t>
  </si>
  <si>
    <t>M.7B.18.10</t>
  </si>
  <si>
    <t>OM.7B.18.1</t>
  </si>
  <si>
    <t>o/w Social &amp; Cultural purposes</t>
  </si>
  <si>
    <t>OM.7B.18.2</t>
  </si>
  <si>
    <t>OM.7B.18.3</t>
  </si>
  <si>
    <t>OM.7B.18.4</t>
  </si>
  <si>
    <t>OM.7B.18.5</t>
  </si>
  <si>
    <t>OM.7B.18.6</t>
  </si>
  <si>
    <t>OM.7B.18.7</t>
  </si>
  <si>
    <t>OM.7B.18.8</t>
  </si>
  <si>
    <t>OM.7B.18.9</t>
  </si>
  <si>
    <t>OM.7B.18.10</t>
  </si>
  <si>
    <t>OM.7B.18.11</t>
  </si>
  <si>
    <t>OM.7B.18.12</t>
  </si>
  <si>
    <t>OM.7B.18.13</t>
  </si>
  <si>
    <t>OM.7B.18.14</t>
  </si>
  <si>
    <t>OM.7B.18.15</t>
  </si>
  <si>
    <t>OM.7B.18.16</t>
  </si>
  <si>
    <t>OM.7B.18.17</t>
  </si>
  <si>
    <t>1. General Information</t>
  </si>
  <si>
    <t>% Public Sector Assets</t>
  </si>
  <si>
    <t>% Shipping Loans</t>
  </si>
  <si>
    <t>C. Harmonised Transparency Template - Glossary</t>
  </si>
  <si>
    <t>The definitions below reflect the national specificities</t>
  </si>
  <si>
    <t>1. Glossary - Standard Harmonised Items</t>
  </si>
  <si>
    <t>[Insert Definition Below]</t>
  </si>
  <si>
    <t>HG.1.1</t>
  </si>
  <si>
    <t>OC Calculation: Actual</t>
  </si>
  <si>
    <t>HG.1.2</t>
  </si>
  <si>
    <t>OC Calculation: Legal minimum</t>
  </si>
  <si>
    <t>HG.1.3</t>
  </si>
  <si>
    <t>OC Calculation: Committed</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</si>
  <si>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</si>
  <si>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</si>
  <si>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</si>
  <si>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</si>
  <si>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</si>
  <si>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</si>
  <si>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</si>
  <si>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</si>
  <si>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</si>
  <si>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</si>
  <si>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</si>
  <si>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</si>
  <si>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</si>
  <si>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</si>
  <si>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</si>
  <si>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</si>
  <si>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</si>
  <si>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</si>
  <si>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</si>
  <si>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</si>
  <si>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OHG.1.2</t>
  </si>
  <si>
    <t>OHG.1.3</t>
  </si>
  <si>
    <t>OHG.1.4</t>
  </si>
  <si>
    <t>OHG.1.5</t>
  </si>
  <si>
    <t>2. Reason for No Data</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</si>
  <si>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</si>
  <si>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</si>
  <si>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</si>
  <si>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</si>
  <si>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</si>
  <si>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</si>
  <si>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</si>
  <si>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</si>
  <si>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</si>
  <si>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</si>
  <si>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</si>
  <si>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</si>
  <si>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3. Glossary - Extra national and/or Issuer Items</t>
  </si>
  <si>
    <t>HG.3.1</t>
  </si>
  <si>
    <t>Other definitions deemed relevant</t>
  </si>
  <si>
    <t>OHG.3.1</t>
  </si>
  <si>
    <t>OHG.3.2</t>
  </si>
  <si>
    <t>OHG.3.3</t>
  </si>
  <si>
    <t>OHG.3.4</t>
  </si>
  <si>
    <t>OHG.3.5</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</si>
  <si>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</si>
  <si>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</si>
  <si>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</si>
  <si>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</si>
  <si>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</si>
  <si>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</si>
  <si>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</si>
  <si>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</si>
  <si>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</si>
  <si>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</si>
  <si>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</si>
  <si>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</si>
  <si>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</si>
  <si>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</si>
  <si>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</si>
  <si>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</si>
  <si>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</si>
  <si>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</si>
  <si>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</si>
  <si>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</si>
  <si>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</si>
  <si>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</si>
  <si>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</si>
  <si>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</si>
  <si>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</si>
  <si>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</si>
  <si>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</si>
  <si>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</si>
  <si>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</si>
  <si>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</si>
  <si>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</si>
  <si>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</si>
  <si>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</si>
  <si>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</si>
  <si>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</si>
  <si>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</si>
  <si>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</si>
  <si>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</si>
  <si>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</si>
  <si>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</si>
  <si>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</si>
  <si>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</si>
  <si>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</si>
  <si>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</si>
  <si>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</si>
  <si>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</si>
  <si>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</si>
  <si>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</si>
  <si>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</si>
  <si>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</si>
  <si>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</si>
  <si>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</si>
  <si>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</si>
  <si>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</si>
  <si>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</si>
  <si>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</si>
  <si>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</si>
  <si>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</si>
  <si>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</si>
  <si>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</si>
  <si>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</si>
  <si>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</si>
  <si>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</si>
  <si>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</si>
  <si>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</si>
  <si>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</si>
  <si>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</si>
  <si>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</si>
  <si>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</si>
  <si>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</si>
  <si>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</si>
  <si>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</si>
  <si>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</si>
  <si>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</si>
  <si>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</si>
  <si>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</si>
  <si>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</si>
  <si>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</si>
  <si>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</si>
  <si>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</si>
  <si>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</si>
  <si>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</si>
  <si>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</si>
  <si>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</si>
  <si>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</si>
  <si>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</si>
  <si>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</si>
  <si>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</si>
  <si>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</si>
  <si>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</si>
  <si>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</si>
  <si>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</si>
  <si>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</si>
  <si>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</si>
  <si>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</si>
  <si>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</si>
  <si>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</si>
  <si>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</si>
  <si>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</si>
  <si>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</si>
  <si>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</si>
  <si>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</si>
  <si>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</si>
  <si>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</si>
  <si>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</si>
  <si>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</si>
  <si>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</si>
  <si>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</si>
  <si>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</si>
  <si>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</si>
  <si>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</si>
  <si>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</si>
  <si>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</si>
  <si>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</si>
  <si>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</si>
  <si>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</si>
  <si>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</si>
  <si>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</si>
  <si>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</si>
  <si>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</si>
  <si>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</si>
  <si>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</si>
  <si>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</si>
  <si>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</si>
  <si>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</si>
  <si>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</si>
  <si>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</si>
  <si>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</si>
  <si>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</si>
  <si>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</si>
  <si>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</si>
  <si>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</si>
  <si>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</si>
  <si>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</si>
  <si>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</si>
  <si>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</si>
  <si>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</si>
  <si>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</si>
  <si>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</si>
  <si>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</si>
  <si>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</si>
  <si>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</si>
  <si>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</si>
  <si>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</si>
  <si>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</si>
  <si>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</si>
  <si>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</si>
  <si>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</si>
  <si>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</si>
  <si>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</si>
  <si>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</si>
  <si>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</si>
  <si>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</si>
  <si>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</si>
  <si>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</si>
  <si>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</si>
  <si>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</si>
  <si>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</si>
  <si>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</si>
  <si>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</si>
  <si>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Legal / Regulatory</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</si>
  <si>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</si>
  <si>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</si>
  <si>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</si>
  <si>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</si>
  <si>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</si>
  <si>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</si>
  <si>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</si>
  <si>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</si>
  <si>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</si>
  <si>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</si>
  <si>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</si>
  <si>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</si>
  <si>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</si>
  <si>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</si>
  <si>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</si>
  <si>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</si>
  <si>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</si>
  <si>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</si>
  <si>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</si>
  <si>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</si>
  <si>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</si>
  <si>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</si>
  <si>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</si>
  <si>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</si>
  <si>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</si>
  <si>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</si>
  <si>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</si>
  <si>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</si>
  <si>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</si>
  <si>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</si>
  <si>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</si>
  <si>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</si>
  <si>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</si>
  <si>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</si>
  <si>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</si>
  <si>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</si>
  <si>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</si>
  <si>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</si>
  <si>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</si>
  <si>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</si>
  <si>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</si>
  <si>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</si>
  <si>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</si>
  <si>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</si>
  <si>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</si>
  <si>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</si>
  <si>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</si>
  <si>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</si>
  <si>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</si>
  <si>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</si>
  <si>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</si>
  <si>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</si>
  <si>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</si>
  <si>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</si>
  <si>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</si>
  <si>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</si>
  <si>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</si>
  <si>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</si>
  <si>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</si>
  <si>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</si>
  <si>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</si>
  <si>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</si>
  <si>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</si>
  <si>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</si>
  <si>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</si>
  <si>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</si>
  <si>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</si>
  <si>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</si>
  <si>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</si>
  <si>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</si>
  <si>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</si>
  <si>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</si>
  <si>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</si>
  <si>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</si>
  <si>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</si>
  <si>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</si>
  <si>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</si>
  <si>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</si>
  <si>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</si>
  <si>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</si>
  <si>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</si>
  <si>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</si>
  <si>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</si>
  <si>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</si>
  <si>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</si>
  <si>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</si>
  <si>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</si>
  <si>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</si>
  <si>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</si>
  <si>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</si>
  <si>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</si>
  <si>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</si>
  <si>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</si>
  <si>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</si>
  <si>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</si>
  <si>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</si>
  <si>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</si>
  <si>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</si>
  <si>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</si>
  <si>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</si>
  <si>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</si>
  <si>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Trustee</t>
  </si>
  <si>
    <t>Cover Pool Monitor</t>
  </si>
  <si>
    <t>E.1.1.11</t>
  </si>
  <si>
    <t>Weighted Average Seasoning (months)</t>
  </si>
  <si>
    <t>Name</t>
  </si>
  <si>
    <t>1.  Additional information on the programme</t>
  </si>
  <si>
    <t>&lt;30 days</t>
  </si>
  <si>
    <t>60-&lt;90 days</t>
  </si>
  <si>
    <t>90-&lt;180 days</t>
  </si>
  <si>
    <t>30-&lt;60 days</t>
  </si>
  <si>
    <t>&gt;= 180 days</t>
  </si>
  <si>
    <t>E.3.2.5</t>
  </si>
  <si>
    <t>% Total Loans</t>
  </si>
  <si>
    <t>Guarantor (if applicable)</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</si>
  <si>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</si>
  <si>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</si>
  <si>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</si>
  <si>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</si>
  <si>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</si>
  <si>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</si>
  <si>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</si>
  <si>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</si>
  <si>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</si>
  <si>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</si>
  <si>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</si>
  <si>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2018 version</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</si>
  <si>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</si>
  <si>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</si>
  <si>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</si>
  <si>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</si>
  <si>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</si>
  <si>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</si>
  <si>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</si>
  <si>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</si>
  <si>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</si>
  <si>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</si>
  <si>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</si>
  <si>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</si>
  <si>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</si>
  <si>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</si>
  <si>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</si>
  <si>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</si>
  <si>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</si>
  <si>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</si>
  <si>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</si>
  <si>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</si>
  <si>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HTT 2018</t>
  </si>
  <si>
    <t>0 - 1 Y</t>
  </si>
  <si>
    <t>1 - 2 Y</t>
  </si>
  <si>
    <t>2 - 3 Y</t>
  </si>
  <si>
    <t>3 - 4 Y</t>
  </si>
  <si>
    <t>4 - 5 Y</t>
  </si>
  <si>
    <t>5 - 10 Y</t>
  </si>
  <si>
    <t>10+ Y</t>
  </si>
  <si>
    <t>M.7.4.33</t>
  </si>
  <si>
    <t>OHG.2.3</t>
  </si>
  <si>
    <t>Alpha Bank</t>
  </si>
  <si>
    <t>www.alpha.gr</t>
  </si>
  <si>
    <t>n/a</t>
  </si>
  <si>
    <t xml:space="preserve">Aegean Islands    </t>
  </si>
  <si>
    <t xml:space="preserve">Attica    </t>
  </si>
  <si>
    <t xml:space="preserve">Central Greece    </t>
  </si>
  <si>
    <t xml:space="preserve">Creta </t>
  </si>
  <si>
    <t xml:space="preserve">Epirus    </t>
  </si>
  <si>
    <t xml:space="preserve">Ionian Islands    </t>
  </si>
  <si>
    <t xml:space="preserve">Macedonia </t>
  </si>
  <si>
    <t xml:space="preserve">Peloponnese   </t>
  </si>
  <si>
    <t xml:space="preserve">Thessaloniki  </t>
  </si>
  <si>
    <t xml:space="preserve">Thessaly  </t>
  </si>
  <si>
    <t xml:space="preserve">Thrace    </t>
  </si>
  <si>
    <t xml:space="preserve">Other-Undefined   </t>
  </si>
  <si>
    <t>Y</t>
  </si>
  <si>
    <t>Number of borrowers</t>
  </si>
  <si>
    <t>Fixed or Floating.</t>
  </si>
  <si>
    <t>Contractual maturities are calculated assuming a zero prepayment scenario on the cover pool assets. Expected maturities are calculated with a prepayment assumption.</t>
  </si>
  <si>
    <t>All mortgages are residential housing.</t>
  </si>
  <si>
    <t>The minimum legal level of asset percentage under Greek law is set at 95%, implying a nominal OC of 5.26%</t>
  </si>
  <si>
    <t>Alpha Bank A.E.</t>
  </si>
  <si>
    <t>Unindexed LTVs   (M.7A.11) are calculated as the ratio between the current total outstanding principal amount of the mortgage loan and the valuation amount of such real estate property as of the origination date. 
Indexed LTVs (M.7A.12) are calculated as the ratio between the current total outstanding principal amount of the mortgage loan and the valuation amount of such real estate property as of the latest date of indexation.</t>
  </si>
  <si>
    <t>Property values are those used in the loan underwriting procedure</t>
  </si>
  <si>
    <t>Loans that are more than 90 days past due.</t>
  </si>
  <si>
    <t>Citicorp Trustee Company Limited</t>
  </si>
  <si>
    <t>PricewaterhouseCoopers S.A.</t>
  </si>
  <si>
    <t>Citibank, N.A., London Branch</t>
  </si>
  <si>
    <t xml:space="preserve">5299009N55YRQC69CN08 </t>
  </si>
  <si>
    <t>up to 37,500 Euros</t>
  </si>
  <si>
    <t>More than 37,500 Euros  up to 75,000 Euros</t>
  </si>
  <si>
    <t>More than 75,000 Euros  up to 100,000 Euros</t>
  </si>
  <si>
    <t>More than 100,000 Euros  up to 150,000 Euros</t>
  </si>
  <si>
    <t>More than 150,000 Euros</t>
  </si>
  <si>
    <t>The remaining maturities are calculated based on the maturity date of the outstanding covered bonds. Alpha Bank Covered Bond Programme is a soft bullet programme. As initial maturity, the final maturity of the Covered Bonds is taken into account, while as extended maturity, the Extented Final Maturity Date is taken into account along with contractual expected payments of the cover pool.</t>
  </si>
  <si>
    <t>The indexed LTV is updated using real estate market indices on a yearly basis.</t>
  </si>
  <si>
    <t>The actual level of nominal overcollateralisation is calculated by dividing (i) the total outstanding balance of the cover assets included in the cover pool and the substitution assets as calculated in conformity with the transaction documentation and (ii) the total amount of outstanding covered bonds (both excluding accrued interest).</t>
  </si>
  <si>
    <t>The committed nominal collateralisation that is specific to the Issuer's programme, is currently 25%</t>
  </si>
  <si>
    <t>The property value is determined at the loan origination phase, during which a full inspection is conducted on the property. The value is updated using real estate market indices (PropIndex).</t>
  </si>
  <si>
    <t xml:space="preserve">Interest rate risk is monitored using NPV tests described by the regulator. Interest rate mismatches are currently mitigated via overcollateralisation. There remains the possibility to use swaps, as described in the  covered bond legislation and programme documentation. No currency risk is expected as both assets and liabilities are in euro. </t>
  </si>
  <si>
    <t>Counterparties</t>
  </si>
  <si>
    <t>Issuer</t>
  </si>
  <si>
    <t>Servicer</t>
  </si>
  <si>
    <t>Cash Manager</t>
  </si>
  <si>
    <t>Principal Paying Agent</t>
  </si>
  <si>
    <t>Covered Bond Swap Provider</t>
  </si>
  <si>
    <t>-</t>
  </si>
  <si>
    <t>Asset Monitor</t>
  </si>
  <si>
    <t>Issuance Summary</t>
  </si>
  <si>
    <t>Bond Series/ ISIN</t>
  </si>
  <si>
    <t>Nominal Value</t>
  </si>
  <si>
    <t>Ratings (Fitch/ Moody's)</t>
  </si>
  <si>
    <t>Interest Rate</t>
  </si>
  <si>
    <t>Final Maturity</t>
  </si>
  <si>
    <t>Series 7 / XS1762980065</t>
  </si>
  <si>
    <r>
      <t>Statutory Tests</t>
    </r>
    <r>
      <rPr>
        <i/>
        <sz val="12"/>
        <rFont val="Arial"/>
        <family val="2"/>
        <charset val="161"/>
      </rPr>
      <t xml:space="preserve"> </t>
    </r>
  </si>
  <si>
    <t>Nominal Value Test</t>
  </si>
  <si>
    <t>AGGREGATE OF</t>
  </si>
  <si>
    <t>Adjusted Outstanding Principal Balance</t>
  </si>
  <si>
    <t xml:space="preserve">      MULTIPLIED BY</t>
  </si>
  <si>
    <t xml:space="preserve">      Asset Percentage</t>
  </si>
  <si>
    <t>PLUS</t>
  </si>
  <si>
    <t>Interest accrued on Loans in the Cover Pool</t>
  </si>
  <si>
    <t>Outstanding principal balance of Marketable Assets in the Cover Pool and respective accrued interest thereon</t>
  </si>
  <si>
    <t>Amount standing to the credit of the Transaction Account (other than the Commingling Reserve)</t>
  </si>
  <si>
    <t>LESS</t>
  </si>
  <si>
    <t>Weighted average remaining maturity of all Covered Bonds outstanding multiplied by the Euro Equivalent of the aggregate Principal Amount of the Covered Bonds multiplied by the Negative Carry Factor.</t>
  </si>
  <si>
    <t>Greater Than &gt;</t>
  </si>
  <si>
    <t>Principal Amount Outstanding of all Series of Covered Bonds plus the accrued interest</t>
  </si>
  <si>
    <t>Result</t>
  </si>
  <si>
    <t>PASS</t>
  </si>
  <si>
    <t>Net Present Value Test</t>
  </si>
  <si>
    <t>Net Present Value of Loans in the Cover Pool</t>
  </si>
  <si>
    <t>Net Present Value of Marketable Assets</t>
  </si>
  <si>
    <t>Net Present Value of the Hedging Agreements</t>
  </si>
  <si>
    <t>Net Present Value of the amount standing to the credit of the Transaction Account (other than the Commingling Ledger)</t>
  </si>
  <si>
    <t>Net present value of Issuer's liabilities to the Secured Creditors</t>
  </si>
  <si>
    <t>The result holds for 200 bps upward/ downward shift in the yield curve</t>
  </si>
  <si>
    <t>Interest Cover Test</t>
  </si>
  <si>
    <t>Interest expected to be received in respect of the Cover Pool</t>
  </si>
  <si>
    <t>Amount standing to the credit of the Transaction Account</t>
  </si>
  <si>
    <t>Senior Expenses</t>
  </si>
  <si>
    <t>Interest due on the Covered Bonds</t>
  </si>
  <si>
    <t>Notes</t>
  </si>
  <si>
    <t>1. The Adjusted Outstanding Principal Balance is the current bance of the loans adjusted to a maximum of the LTV capped to 80% of the indexed property value.</t>
  </si>
  <si>
    <t>2. In each case during a period of twelve months from such calculation date</t>
  </si>
  <si>
    <t>3. Assuming that Series 7 was issued on 31.01.2018</t>
  </si>
  <si>
    <t>Cover Pool Data</t>
  </si>
  <si>
    <t>Current (EUR)</t>
  </si>
  <si>
    <t>Aggregate current Principal Outstanding Balance</t>
  </si>
  <si>
    <t>Aggregate original Principal Outstanding Balance</t>
  </si>
  <si>
    <t>Average current Principal Outstanding Balance</t>
  </si>
  <si>
    <t>Average original Principal Outstanding Balance</t>
  </si>
  <si>
    <t>Maximum current Principal Outstanding Balance</t>
  </si>
  <si>
    <t>Maximum original Principal Outstanding Balance</t>
  </si>
  <si>
    <t>Total number of Loans</t>
  </si>
  <si>
    <t>Weighted average seasoning (years)</t>
  </si>
  <si>
    <t>Weighted average remaining maturity (years)</t>
  </si>
  <si>
    <t>Weighted average original term (years)</t>
  </si>
  <si>
    <t>Weighted average Original LTV (%)</t>
  </si>
  <si>
    <t>Weighted average Current LTV (%)</t>
  </si>
  <si>
    <t>Weighted average Indexed LTV (%)</t>
  </si>
  <si>
    <t>Weighted average interest rate (%)</t>
  </si>
  <si>
    <t>% of Floating Rate Assets</t>
  </si>
  <si>
    <t>% of fixed rate with future reset to floating rate</t>
  </si>
  <si>
    <t>% of Fixed Rate Assets</t>
  </si>
  <si>
    <t>Collateral Currency</t>
  </si>
  <si>
    <t>2. Current LTV Distribution</t>
  </si>
  <si>
    <t>Current Loan Amount / Original Market Value</t>
  </si>
  <si>
    <t>%</t>
  </si>
  <si>
    <t>Current Balance</t>
  </si>
  <si>
    <t>0%-20%</t>
  </si>
  <si>
    <t>20%-30%</t>
  </si>
  <si>
    <t>30%-40%</t>
  </si>
  <si>
    <t>40%-50%</t>
  </si>
  <si>
    <t>50%-60%</t>
  </si>
  <si>
    <t>60%-70%</t>
  </si>
  <si>
    <t>70%-80%</t>
  </si>
  <si>
    <t>80%-90%</t>
  </si>
  <si>
    <t>90%-100%</t>
  </si>
  <si>
    <t>100% +</t>
  </si>
  <si>
    <t>3.Current Index LTV Distribution</t>
  </si>
  <si>
    <t>Current Loan Amount / Current Market Value</t>
  </si>
  <si>
    <t>4. Outstanding Loan Amount Distribution</t>
  </si>
  <si>
    <t>Outstanding Loan Amount</t>
  </si>
  <si>
    <t>0 - 37,500</t>
  </si>
  <si>
    <t>37,501 - 75,000</t>
  </si>
  <si>
    <t>75,001 - 100,000</t>
  </si>
  <si>
    <t>100,001 - 150,000</t>
  </si>
  <si>
    <t>150,001 - 200,000</t>
  </si>
  <si>
    <t>200,001 - 250,000</t>
  </si>
  <si>
    <t>250,001 - 500,000</t>
  </si>
  <si>
    <t>500,001+</t>
  </si>
  <si>
    <t xml:space="preserve">5. Interest Rate Distribution </t>
  </si>
  <si>
    <t>0 - 3%</t>
  </si>
  <si>
    <t>3.01% - 4%</t>
  </si>
  <si>
    <t>4.01% - 5%</t>
  </si>
  <si>
    <t>5.01% - 6%</t>
  </si>
  <si>
    <t>6.01% +</t>
  </si>
  <si>
    <t>6. Interest Rate Type Distribution</t>
  </si>
  <si>
    <t>Interest Rate Type</t>
  </si>
  <si>
    <t>Fixed rate with future reset to floating rate</t>
  </si>
  <si>
    <t>7. Floating Interest Type</t>
  </si>
  <si>
    <t>Floating Interest Type</t>
  </si>
  <si>
    <t>ECB Tracker</t>
  </si>
  <si>
    <t>1M Euribor</t>
  </si>
  <si>
    <t>3M Euribor</t>
  </si>
  <si>
    <t>6M Euribor</t>
  </si>
  <si>
    <t>8. Payment Frequency</t>
  </si>
  <si>
    <t>Payment</t>
  </si>
  <si>
    <t>Monthly</t>
  </si>
  <si>
    <t>Quarterly</t>
  </si>
  <si>
    <t>Semi-Annually</t>
  </si>
  <si>
    <t>9. Maturity Year Distribution</t>
  </si>
  <si>
    <t>Maturity Date</t>
  </si>
  <si>
    <t>2018 - 2019</t>
  </si>
  <si>
    <t>2020 - 2024</t>
  </si>
  <si>
    <t>2025 - 2029</t>
  </si>
  <si>
    <t>2030- 2034</t>
  </si>
  <si>
    <t>2035 - 2039</t>
  </si>
  <si>
    <t>2040 - 2044</t>
  </si>
  <si>
    <t>2045 - 2049</t>
  </si>
  <si>
    <t>2050 +</t>
  </si>
  <si>
    <t>10. Seasoning</t>
  </si>
  <si>
    <t>Seasoning (years)</t>
  </si>
  <si>
    <t>&lt;=5.00</t>
  </si>
  <si>
    <t>5.01-7.00</t>
  </si>
  <si>
    <t>7.01-9.00</t>
  </si>
  <si>
    <t>9.01-11.00</t>
  </si>
  <si>
    <t>11.01 - 13.00</t>
  </si>
  <si>
    <t>13.01 - 15.00</t>
  </si>
  <si>
    <t>&gt;15.00</t>
  </si>
  <si>
    <t>11. Loan Purpose Distribution</t>
  </si>
  <si>
    <t>Loan Purpose</t>
  </si>
  <si>
    <t>Purchase</t>
  </si>
  <si>
    <t>Construction</t>
  </si>
  <si>
    <t>Renovation</t>
  </si>
  <si>
    <t>Re-mortgage</t>
  </si>
  <si>
    <t xml:space="preserve">Other           </t>
  </si>
  <si>
    <t>12. Geographical Distribution</t>
  </si>
  <si>
    <t>Geographical Distribution</t>
  </si>
  <si>
    <t>13. Property Type Distribution</t>
  </si>
  <si>
    <t>Property Type</t>
  </si>
  <si>
    <t>Flats</t>
  </si>
  <si>
    <t>House</t>
  </si>
  <si>
    <t>14. Breakdown of Arrears</t>
  </si>
  <si>
    <t>Breakdown of Arrears</t>
  </si>
  <si>
    <t>Performing (0-29 days past due)</t>
  </si>
  <si>
    <t>30 - 59 days past due</t>
  </si>
  <si>
    <t>60 - 89 days past due</t>
  </si>
  <si>
    <t>90+ days past due</t>
  </si>
  <si>
    <t xml:space="preserve">Pool Summary </t>
  </si>
  <si>
    <t>Worksheet F: Optional ECB-ECAIs data</t>
  </si>
  <si>
    <t>Worksheet F: Investor Report</t>
  </si>
  <si>
    <t>https://www.coveredbondlabel.com/issuer/159/</t>
  </si>
  <si>
    <t>Reporting Date: 13/07/2018</t>
  </si>
  <si>
    <t>Cut-off Date:  29/06/2018</t>
  </si>
  <si>
    <t>BB-  / Ba2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</si>
</sst>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5" formatCode="#,##0\ &quot;€&quot;;\-#,##0\ &quot;€&quot;"/>
    <numFmt numFmtId="41" formatCode="_-* #,##0\ _€_-;\-* #,##0\ _€_-;_-* &quot;-&quot;\ _€_-;_-@_-"/>
    <numFmt numFmtId="43" formatCode="_-* #,##0.00\ _€_-;\-* #,##0.00\ _€_-;_-* &quot;-&quot;??\ _€_-;_-@_-"/>
    <numFmt numFmtId="164" formatCode="_ * #,##0.00_ ;_ * \-#,##0.00_ ;_ * &quot;-&quot;??_ ;_ @_ "/>
    <numFmt numFmtId="165" formatCode="0.0%"/>
    <numFmt numFmtId="166" formatCode="0.0"/>
    <numFmt numFmtId="167" formatCode="_(* #,##0.00_);_(* \(#,##0.00\);_(* &quot;-&quot;??_);_(@_)"/>
    <numFmt numFmtId="168" formatCode="#,##0.0"/>
    <numFmt numFmtId="169" formatCode="_-* #,##0\ _€_-;\-* #,##0\ _€_-;_-* &quot;-&quot;??\ _€_-;_-@_-"/>
    <numFmt numFmtId="170" formatCode="_(* #,##0_);_(* \(#,##0\);_(* &quot;-&quot;_);_(@_)"/>
    <numFmt numFmtId="171" formatCode="dd/mm/yyyy;@"/>
  </numFmts>
  <fonts count="59" x14ac:knownFonts="1">
    <font>
      <sz val="11"/>
      <color theme="1"/>
      <name val="Calibri"/>
      <family val="2"/>
      <scheme val="minor"/>
    </font>
    <font>
      <sz val="11"/>
      <color theme="1"/>
      <name val="Calibri"/>
      <family val="2"/>
      <charset val="161"/>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b/>
      <sz val="14"/>
      <color theme="0"/>
      <name val="Calibri"/>
      <family val="2"/>
      <scheme val="minor"/>
    </font>
    <font>
      <b/>
      <i/>
      <sz val="14"/>
      <color theme="0"/>
      <name val="Calibri"/>
      <family val="2"/>
      <scheme val="minor"/>
    </font>
    <font>
      <b/>
      <i/>
      <sz val="11"/>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sz val="11"/>
      <color theme="3"/>
      <name val="Calibri"/>
      <family val="2"/>
      <scheme val="minor"/>
    </font>
    <font>
      <sz val="10"/>
      <name val="Arial"/>
      <family val="2"/>
      <charset val="161"/>
    </font>
    <font>
      <b/>
      <sz val="12"/>
      <name val="Arial"/>
      <family val="2"/>
      <charset val="161"/>
    </font>
    <font>
      <b/>
      <sz val="10"/>
      <name val="Arial"/>
      <family val="2"/>
      <charset val="161"/>
    </font>
    <font>
      <b/>
      <sz val="12"/>
      <name val="Arial"/>
      <family val="2"/>
    </font>
    <font>
      <sz val="12"/>
      <name val="Arial"/>
      <family val="2"/>
    </font>
    <font>
      <sz val="12"/>
      <color indexed="18"/>
      <name val="Arial"/>
      <family val="2"/>
    </font>
    <font>
      <i/>
      <sz val="12"/>
      <name val="Arial"/>
      <family val="2"/>
      <charset val="161"/>
    </font>
    <font>
      <b/>
      <i/>
      <sz val="12"/>
      <name val="Arial"/>
      <family val="2"/>
      <charset val="161"/>
    </font>
    <font>
      <sz val="12"/>
      <name val="Arial"/>
      <family val="2"/>
      <charset val="161"/>
    </font>
    <font>
      <sz val="10"/>
      <color rgb="FFFF0000"/>
      <name val="Arial"/>
      <family val="2"/>
      <charset val="161"/>
    </font>
    <font>
      <sz val="10"/>
      <color indexed="8"/>
      <name val="Arial"/>
      <family val="2"/>
      <charset val="161"/>
    </font>
    <font>
      <sz val="12"/>
      <color indexed="8"/>
      <name val="Arial"/>
      <family val="2"/>
      <charset val="161"/>
    </font>
    <font>
      <sz val="12"/>
      <color theme="1"/>
      <name val="Arial"/>
      <family val="2"/>
      <charset val="161"/>
    </font>
    <font>
      <sz val="10"/>
      <color theme="5"/>
      <name val="Arial"/>
      <family val="2"/>
      <charset val="161"/>
    </font>
    <font>
      <b/>
      <sz val="12"/>
      <color theme="0"/>
      <name val="Arial"/>
      <family val="2"/>
      <charset val="161"/>
    </font>
    <font>
      <sz val="12"/>
      <color theme="0"/>
      <name val="Arial"/>
      <family val="2"/>
      <charset val="161"/>
    </font>
  </fonts>
  <fills count="9">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
      <patternFill patternType="solid">
        <fgColor theme="0" tint="-0.14999847407452621"/>
        <bgColor indexed="64"/>
      </patternFill>
    </fill>
  </fills>
  <borders count="1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right/>
      <top/>
      <bottom style="thin">
        <color indexed="56"/>
      </bottom>
      <diagonal/>
    </border>
    <border>
      <left/>
      <right/>
      <top style="thin">
        <color indexed="62"/>
      </top>
      <bottom/>
      <diagonal/>
    </border>
    <border>
      <left/>
      <right/>
      <top style="thin">
        <color indexed="56"/>
      </top>
      <bottom style="thin">
        <color indexed="56"/>
      </bottom>
      <diagonal/>
    </border>
    <border>
      <left/>
      <right/>
      <top style="thin">
        <color indexed="64"/>
      </top>
      <bottom/>
      <diagonal/>
    </border>
  </borders>
  <cellStyleXfs count="17">
    <xf numFmtId="0" fontId="0" fillId="0" borderId="0"/>
    <xf numFmtId="9" fontId="5" fillId="0" borderId="0" applyFont="0" applyFill="0" applyBorder="0" applyAlignment="0" applyProtection="0"/>
    <xf numFmtId="0" fontId="14" fillId="0" borderId="0" applyNumberFormat="0" applyFill="0" applyBorder="0" applyAlignment="0" applyProtection="0"/>
    <xf numFmtId="164" fontId="5" fillId="0" borderId="0" applyFont="0" applyFill="0" applyBorder="0" applyAlignment="0" applyProtection="0"/>
    <xf numFmtId="0" fontId="24" fillId="0" borderId="0"/>
    <xf numFmtId="0" fontId="24" fillId="0" borderId="0"/>
    <xf numFmtId="0" fontId="24" fillId="0" borderId="0"/>
    <xf numFmtId="0" fontId="38" fillId="0" borderId="0"/>
    <xf numFmtId="0" fontId="24" fillId="0" borderId="0">
      <alignment horizontal="left" wrapText="1"/>
    </xf>
    <xf numFmtId="43" fontId="5" fillId="0" borderId="0" applyFont="0" applyFill="0" applyBorder="0" applyAlignment="0" applyProtection="0"/>
    <xf numFmtId="41" fontId="5" fillId="0" borderId="0" applyFont="0" applyFill="0" applyBorder="0" applyAlignment="0" applyProtection="0"/>
    <xf numFmtId="0" fontId="43" fillId="0" borderId="0">
      <alignment horizontal="left" wrapText="1"/>
    </xf>
    <xf numFmtId="167" fontId="43" fillId="0" borderId="0" applyFont="0" applyFill="0" applyBorder="0" applyAlignment="0" applyProtection="0"/>
    <xf numFmtId="0" fontId="53" fillId="0" borderId="0"/>
    <xf numFmtId="0" fontId="43" fillId="0" borderId="0">
      <alignment horizontal="left" wrapText="1"/>
    </xf>
    <xf numFmtId="0" fontId="43" fillId="0" borderId="0"/>
    <xf numFmtId="9" fontId="5" fillId="0" borderId="0" applyFont="0" applyFill="0" applyBorder="0" applyAlignment="0" applyProtection="0"/>
  </cellStyleXfs>
  <cellXfs count="310">
    <xf numFmtId="0" fontId="0" fillId="0" borderId="0" xfId="0"/>
    <xf numFmtId="0" fontId="0" fillId="0" borderId="0" xfId="0" applyAlignment="1">
      <alignment horizontal="center"/>
    </xf>
    <xf numFmtId="0" fontId="0" fillId="0" borderId="0" xfId="0" applyFont="1"/>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applyBorder="1"/>
    <xf numFmtId="0" fontId="7" fillId="0" borderId="5" xfId="0" applyFont="1" applyBorder="1"/>
    <xf numFmtId="0" fontId="8" fillId="0" borderId="0" xfId="0" applyFont="1" applyBorder="1" applyAlignment="1">
      <alignment horizontal="center"/>
    </xf>
    <xf numFmtId="0" fontId="9" fillId="0" borderId="0" xfId="0" applyFont="1" applyBorder="1" applyAlignment="1">
      <alignment horizontal="center" vertic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0" fillId="0" borderId="0" xfId="0" applyFont="1" applyBorder="1" applyAlignment="1">
      <alignment horizontal="center"/>
    </xf>
    <xf numFmtId="0" fontId="13" fillId="0" borderId="0" xfId="0" applyFont="1" applyBorder="1"/>
    <xf numFmtId="0" fontId="7" fillId="0" borderId="6" xfId="0" applyFont="1" applyBorder="1"/>
    <xf numFmtId="0" fontId="7" fillId="0" borderId="7" xfId="0" applyFont="1" applyBorder="1"/>
    <xf numFmtId="0" fontId="7" fillId="0" borderId="8" xfId="0" applyFont="1" applyBorder="1"/>
    <xf numFmtId="0" fontId="0" fillId="0" borderId="0" xfId="0" applyFont="1" applyFill="1" applyBorder="1"/>
    <xf numFmtId="0" fontId="0" fillId="0" borderId="0" xfId="0" quotePrefix="1" applyFont="1" applyFill="1" applyBorder="1" applyAlignment="1">
      <alignment horizontal="center" vertical="center" wrapText="1"/>
    </xf>
    <xf numFmtId="0" fontId="9" fillId="0" borderId="0" xfId="0" applyFont="1" applyBorder="1" applyAlignment="1">
      <alignment horizontal="left" vertical="center"/>
    </xf>
    <xf numFmtId="0" fontId="0" fillId="0" borderId="0" xfId="0" applyFont="1" applyFill="1" applyBorder="1" applyAlignment="1">
      <alignment horizontal="center" vertical="center" wrapText="1"/>
    </xf>
    <xf numFmtId="0" fontId="0" fillId="0" borderId="10"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15" fillId="0" borderId="0" xfId="0" applyFont="1" applyFill="1" applyBorder="1" applyAlignment="1">
      <alignment vertical="center" wrapText="1"/>
    </xf>
    <xf numFmtId="0" fontId="15" fillId="3" borderId="0"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2" borderId="12"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4" fillId="0" borderId="13" xfId="2" applyFill="1" applyBorder="1" applyAlignment="1">
      <alignment horizontal="center" vertical="center" wrapText="1"/>
    </xf>
    <xf numFmtId="0" fontId="14" fillId="0" borderId="13" xfId="2" quotePrefix="1" applyFill="1" applyBorder="1" applyAlignment="1">
      <alignment horizontal="center" vertical="center" wrapText="1"/>
    </xf>
    <xf numFmtId="0" fontId="14" fillId="0" borderId="14"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5" fillId="2" borderId="0"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19" fillId="0" borderId="0" xfId="0" applyFont="1" applyFill="1" applyBorder="1" applyAlignment="1">
      <alignment horizontal="center" vertical="center" wrapText="1"/>
    </xf>
    <xf numFmtId="0" fontId="20" fillId="0" borderId="0" xfId="0" applyFont="1" applyFill="1" applyBorder="1" applyAlignment="1">
      <alignment horizontal="center" vertical="center" wrapText="1"/>
    </xf>
    <xf numFmtId="0" fontId="21" fillId="0" borderId="0" xfId="2" quotePrefix="1" applyFont="1" applyFill="1" applyBorder="1" applyAlignment="1">
      <alignment horizontal="center" vertical="center" wrapText="1"/>
    </xf>
    <xf numFmtId="0" fontId="3" fillId="0" borderId="0" xfId="0" quotePrefix="1" applyFont="1" applyFill="1" applyBorder="1" applyAlignment="1">
      <alignment horizontal="center" vertical="center" wrapText="1"/>
    </xf>
    <xf numFmtId="0" fontId="19" fillId="0" borderId="0" xfId="0" quotePrefix="1" applyFont="1" applyFill="1" applyBorder="1" applyAlignment="1">
      <alignment horizontal="center" vertical="center" wrapText="1"/>
    </xf>
    <xf numFmtId="0" fontId="19" fillId="6" borderId="0" xfId="0" applyFont="1" applyFill="1" applyBorder="1" applyAlignment="1">
      <alignment horizontal="center" vertical="center" wrapText="1"/>
    </xf>
    <xf numFmtId="0" fontId="17" fillId="6" borderId="0" xfId="0" quotePrefix="1" applyFont="1" applyFill="1" applyBorder="1" applyAlignment="1">
      <alignment horizontal="center" vertical="center" wrapText="1"/>
    </xf>
    <xf numFmtId="0" fontId="18" fillId="6" borderId="0" xfId="0" applyFont="1" applyFill="1" applyBorder="1" applyAlignment="1">
      <alignment horizontal="center" vertical="center" wrapText="1"/>
    </xf>
    <xf numFmtId="0" fontId="4" fillId="6" borderId="0" xfId="0" applyFont="1" applyFill="1" applyBorder="1" applyAlignment="1">
      <alignment horizontal="center" vertical="center" wrapText="1"/>
    </xf>
    <xf numFmtId="0" fontId="20" fillId="0" borderId="0" xfId="0" quotePrefix="1" applyFont="1" applyFill="1" applyBorder="1" applyAlignment="1">
      <alignment horizontal="center" vertical="center" wrapText="1"/>
    </xf>
    <xf numFmtId="3" fontId="3" fillId="0" borderId="0" xfId="0" quotePrefix="1" applyNumberFormat="1" applyFont="1" applyFill="1" applyBorder="1" applyAlignment="1">
      <alignment horizontal="center" vertical="center" wrapText="1"/>
    </xf>
    <xf numFmtId="10" fontId="3" fillId="0" borderId="0" xfId="0" quotePrefix="1" applyNumberFormat="1" applyFont="1" applyFill="1" applyBorder="1" applyAlignment="1">
      <alignment horizontal="center" vertical="center" wrapText="1"/>
    </xf>
    <xf numFmtId="0" fontId="3" fillId="0" borderId="0" xfId="0" quotePrefix="1" applyFont="1" applyFill="1" applyBorder="1" applyAlignment="1">
      <alignment horizontal="right" vertical="center" wrapText="1"/>
    </xf>
    <xf numFmtId="9" fontId="3" fillId="0" borderId="0" xfId="1" quotePrefix="1" applyFont="1" applyFill="1" applyBorder="1" applyAlignment="1">
      <alignment horizontal="center" vertical="center" wrapText="1"/>
    </xf>
    <xf numFmtId="0" fontId="20" fillId="0" borderId="0" xfId="0" applyFont="1" applyFill="1" applyBorder="1" applyAlignment="1">
      <alignment horizontal="right" vertical="center" wrapText="1"/>
    </xf>
    <xf numFmtId="0" fontId="22" fillId="0" borderId="0" xfId="0" applyFont="1" applyFill="1" applyBorder="1" applyAlignment="1">
      <alignment horizontal="center" vertical="center" wrapText="1"/>
    </xf>
    <xf numFmtId="0" fontId="23" fillId="6" borderId="0" xfId="0" applyFont="1" applyFill="1" applyBorder="1" applyAlignment="1">
      <alignment horizontal="center" vertical="center" wrapText="1"/>
    </xf>
    <xf numFmtId="0" fontId="4" fillId="0" borderId="0" xfId="0" quotePrefix="1" applyFont="1" applyFill="1" applyBorder="1" applyAlignment="1">
      <alignment horizontal="center" vertical="center" wrapText="1"/>
    </xf>
    <xf numFmtId="0" fontId="4" fillId="0" borderId="0" xfId="0" applyFont="1" applyFill="1" applyBorder="1" applyAlignment="1">
      <alignment horizontal="center" vertical="center" wrapText="1"/>
    </xf>
    <xf numFmtId="0" fontId="0" fillId="0" borderId="0" xfId="0" quotePrefix="1" applyFont="1" applyFill="1" applyBorder="1" applyAlignment="1">
      <alignment horizontal="right" vertical="center" wrapText="1"/>
    </xf>
    <xf numFmtId="0" fontId="2" fillId="0" borderId="0" xfId="0" quotePrefix="1" applyFont="1" applyFill="1" applyBorder="1" applyAlignment="1">
      <alignment horizontal="right" vertical="center" wrapText="1"/>
    </xf>
    <xf numFmtId="0" fontId="24" fillId="0" borderId="0" xfId="0" applyFont="1" applyFill="1" applyBorder="1" applyAlignment="1">
      <alignment horizontal="center" vertical="center" wrapText="1"/>
    </xf>
    <xf numFmtId="9" fontId="3"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Font="1" applyFill="1" applyBorder="1" applyAlignment="1">
      <alignment horizontal="right" vertical="center" wrapText="1"/>
    </xf>
    <xf numFmtId="0" fontId="20" fillId="0" borderId="0" xfId="0" quotePrefix="1" applyFont="1" applyFill="1" applyBorder="1" applyAlignment="1">
      <alignment horizontal="right" vertical="center" wrapText="1"/>
    </xf>
    <xf numFmtId="0" fontId="0" fillId="0" borderId="0" xfId="0" applyFill="1" applyAlignment="1">
      <alignment horizontal="center"/>
    </xf>
    <xf numFmtId="0" fontId="0" fillId="0" borderId="0" xfId="0" applyFill="1"/>
    <xf numFmtId="0" fontId="25" fillId="0" borderId="0" xfId="0" applyFont="1" applyFill="1" applyBorder="1" applyAlignment="1">
      <alignment horizontal="left" vertical="center"/>
    </xf>
    <xf numFmtId="0" fontId="25" fillId="0" borderId="0" xfId="0" applyFont="1" applyFill="1" applyBorder="1" applyAlignment="1">
      <alignment horizontal="center" vertical="center" wrapText="1"/>
    </xf>
    <xf numFmtId="0" fontId="26" fillId="0" borderId="0" xfId="0" applyFont="1" applyFill="1" applyBorder="1" applyAlignment="1">
      <alignment horizontal="center" vertical="center" wrapText="1"/>
    </xf>
    <xf numFmtId="0" fontId="14" fillId="0" borderId="0" xfId="2" applyFill="1" applyBorder="1" applyAlignment="1">
      <alignment horizontal="center" vertical="center" wrapText="1"/>
    </xf>
    <xf numFmtId="0" fontId="27" fillId="0" borderId="0" xfId="0" applyFont="1" applyFill="1" applyBorder="1" applyAlignment="1">
      <alignment horizontal="center" vertical="center" wrapText="1"/>
    </xf>
    <xf numFmtId="0" fontId="14" fillId="0" borderId="0" xfId="2" applyAlignment="1">
      <alignment horizontal="center"/>
    </xf>
    <xf numFmtId="0" fontId="17" fillId="0" borderId="0" xfId="0" quotePrefix="1" applyFont="1" applyFill="1" applyBorder="1" applyAlignment="1">
      <alignment horizontal="center" vertical="center" wrapText="1"/>
    </xf>
    <xf numFmtId="0" fontId="0" fillId="0" borderId="0" xfId="0" applyFont="1" applyFill="1" applyBorder="1" applyAlignment="1">
      <alignment horizontal="left" vertical="center"/>
    </xf>
    <xf numFmtId="0" fontId="0" fillId="0" borderId="0" xfId="0" applyFont="1" applyFill="1" applyBorder="1" applyAlignment="1">
      <alignment horizontal="left" vertical="center" wrapText="1"/>
    </xf>
    <xf numFmtId="0" fontId="6" fillId="2" borderId="0" xfId="0" applyFont="1" applyFill="1" applyBorder="1" applyAlignment="1">
      <alignment horizontal="center" vertical="center" wrapText="1"/>
    </xf>
    <xf numFmtId="0" fontId="18" fillId="0" borderId="0" xfId="0" quotePrefix="1" applyFont="1" applyFill="1" applyBorder="1" applyAlignment="1">
      <alignment horizontal="center" vertical="center" wrapText="1"/>
    </xf>
    <xf numFmtId="0" fontId="3" fillId="7" borderId="0" xfId="0" quotePrefix="1" applyFont="1" applyFill="1" applyBorder="1" applyAlignment="1">
      <alignment horizontal="center" vertical="center" wrapText="1"/>
    </xf>
    <xf numFmtId="0" fontId="29" fillId="0" borderId="0" xfId="0" applyFont="1" applyAlignment="1">
      <alignment horizontal="center" vertical="center"/>
    </xf>
    <xf numFmtId="0" fontId="30" fillId="0" borderId="0" xfId="0" applyFont="1" applyAlignment="1">
      <alignment vertical="center" wrapText="1"/>
    </xf>
    <xf numFmtId="0" fontId="31" fillId="0" borderId="0" xfId="0" applyFont="1" applyAlignment="1">
      <alignment horizontal="left" vertical="center" wrapText="1"/>
    </xf>
    <xf numFmtId="0" fontId="32" fillId="0" borderId="0" xfId="0" applyFont="1" applyAlignment="1">
      <alignment wrapText="1"/>
    </xf>
    <xf numFmtId="0" fontId="30" fillId="0" borderId="0" xfId="0" applyFont="1" applyAlignment="1">
      <alignment horizontal="left" vertical="center" wrapText="1"/>
    </xf>
    <xf numFmtId="0" fontId="34" fillId="0" borderId="0" xfId="0" applyFont="1" applyAlignment="1">
      <alignment vertical="center" wrapText="1"/>
    </xf>
    <xf numFmtId="0" fontId="35" fillId="0" borderId="0" xfId="0" applyFont="1" applyAlignment="1">
      <alignment horizontal="left" vertical="center" wrapText="1"/>
    </xf>
    <xf numFmtId="0" fontId="35" fillId="0" borderId="0" xfId="0" applyFont="1" applyAlignment="1">
      <alignment wrapText="1"/>
    </xf>
    <xf numFmtId="0" fontId="32" fillId="0" borderId="0" xfId="0" applyFont="1" applyAlignment="1">
      <alignment vertical="center" wrapText="1"/>
    </xf>
    <xf numFmtId="0" fontId="36" fillId="0" borderId="0" xfId="0" applyFont="1" applyAlignment="1">
      <alignment vertical="center" wrapText="1"/>
    </xf>
    <xf numFmtId="0" fontId="35" fillId="0" borderId="0" xfId="0" applyFont="1" applyAlignment="1">
      <alignment vertical="center" wrapText="1"/>
    </xf>
    <xf numFmtId="0" fontId="32" fillId="0" borderId="0" xfId="0" applyFont="1" applyFill="1" applyAlignment="1">
      <alignment wrapText="1"/>
    </xf>
    <xf numFmtId="0" fontId="35" fillId="0" borderId="0" xfId="0" applyFont="1" applyFill="1" applyAlignment="1">
      <alignment wrapText="1"/>
    </xf>
    <xf numFmtId="0" fontId="19" fillId="6" borderId="0" xfId="0" quotePrefix="1" applyFont="1" applyFill="1" applyBorder="1" applyAlignment="1">
      <alignment horizontal="center" vertical="center" wrapText="1"/>
    </xf>
    <xf numFmtId="0" fontId="39" fillId="0" borderId="0" xfId="0" applyFont="1" applyFill="1" applyBorder="1" applyAlignment="1">
      <alignment horizontal="center" vertical="center" wrapText="1"/>
    </xf>
    <xf numFmtId="14" fontId="39" fillId="0" borderId="0" xfId="0" applyNumberFormat="1" applyFont="1" applyFill="1" applyBorder="1" applyAlignment="1">
      <alignment horizontal="center" vertical="center" wrapText="1"/>
    </xf>
    <xf numFmtId="0" fontId="19" fillId="0" borderId="0" xfId="0" quotePrefix="1" applyFont="1" applyFill="1" applyBorder="1" applyAlignment="1">
      <alignment horizontal="left" vertical="center" wrapText="1"/>
    </xf>
    <xf numFmtId="0" fontId="19" fillId="0" borderId="0" xfId="0" applyFont="1" applyFill="1" applyBorder="1" applyAlignment="1">
      <alignment horizontal="left" vertical="center" wrapText="1"/>
    </xf>
    <xf numFmtId="0" fontId="0" fillId="0" borderId="0" xfId="0" applyFont="1" applyAlignment="1"/>
    <xf numFmtId="0" fontId="0" fillId="0" borderId="0" xfId="0" applyFont="1" applyFill="1" applyBorder="1" applyAlignment="1" applyProtection="1">
      <alignment horizontal="center" vertical="center" wrapText="1"/>
    </xf>
    <xf numFmtId="0" fontId="22" fillId="0" borderId="0" xfId="0" applyFont="1" applyFill="1" applyBorder="1" applyAlignment="1" applyProtection="1">
      <alignment horizontal="center" vertical="center" wrapText="1"/>
    </xf>
    <xf numFmtId="0" fontId="15" fillId="0" borderId="0" xfId="0" applyFont="1" applyFill="1" applyBorder="1" applyAlignment="1" applyProtection="1">
      <alignment vertical="center" wrapText="1"/>
    </xf>
    <xf numFmtId="0" fontId="15" fillId="3" borderId="0" xfId="0" applyFont="1" applyFill="1" applyBorder="1" applyAlignment="1" applyProtection="1">
      <alignment horizontal="center" vertical="center" wrapText="1"/>
    </xf>
    <xf numFmtId="0" fontId="3" fillId="0" borderId="11"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15" fillId="0" borderId="0" xfId="0" applyFont="1" applyFill="1" applyBorder="1" applyAlignment="1" applyProtection="1">
      <alignment horizontal="center" vertical="center" wrapText="1"/>
    </xf>
    <xf numFmtId="0" fontId="15" fillId="2" borderId="12" xfId="0" applyFont="1" applyFill="1" applyBorder="1" applyAlignment="1" applyProtection="1">
      <alignment horizontal="center" vertical="center" wrapText="1"/>
    </xf>
    <xf numFmtId="0" fontId="18" fillId="0" borderId="0" xfId="0" applyFont="1" applyFill="1" applyBorder="1" applyAlignment="1" applyProtection="1">
      <alignment horizontal="center" vertical="center" wrapText="1"/>
    </xf>
    <xf numFmtId="0" fontId="14" fillId="0" borderId="13" xfId="2" applyFill="1" applyBorder="1" applyAlignment="1" applyProtection="1">
      <alignment horizontal="center" vertical="center" wrapText="1"/>
    </xf>
    <xf numFmtId="0" fontId="14" fillId="0" borderId="13" xfId="2" quotePrefix="1" applyFill="1" applyBorder="1" applyAlignment="1" applyProtection="1">
      <alignment horizontal="right" vertical="center" wrapText="1"/>
    </xf>
    <xf numFmtId="0" fontId="14" fillId="0" borderId="14" xfId="2" quotePrefix="1" applyFill="1" applyBorder="1" applyAlignment="1" applyProtection="1">
      <alignment horizontal="right" vertical="center" wrapText="1"/>
    </xf>
    <xf numFmtId="0" fontId="14" fillId="0" borderId="0" xfId="2" quotePrefix="1" applyFill="1" applyBorder="1" applyAlignment="1" applyProtection="1">
      <alignment horizontal="center" vertical="center" wrapText="1"/>
    </xf>
    <xf numFmtId="0" fontId="15" fillId="2" borderId="0" xfId="0" applyFont="1" applyFill="1" applyBorder="1" applyAlignment="1" applyProtection="1">
      <alignment horizontal="center" vertical="center" wrapText="1"/>
    </xf>
    <xf numFmtId="0" fontId="18" fillId="2" borderId="0" xfId="0" applyFont="1" applyFill="1" applyBorder="1" applyAlignment="1" applyProtection="1">
      <alignment horizontal="center" vertical="center" wrapText="1"/>
    </xf>
    <xf numFmtId="0" fontId="0" fillId="2" borderId="0" xfId="0" applyFont="1" applyFill="1" applyBorder="1" applyAlignment="1" applyProtection="1">
      <alignment horizontal="center" vertical="center" wrapText="1"/>
    </xf>
    <xf numFmtId="0" fontId="19" fillId="6" borderId="0" xfId="0" applyFont="1" applyFill="1" applyBorder="1" applyAlignment="1" applyProtection="1">
      <alignment horizontal="center" vertical="center" wrapText="1"/>
    </xf>
    <xf numFmtId="0" fontId="17" fillId="6" borderId="0" xfId="0" quotePrefix="1" applyFont="1" applyFill="1" applyBorder="1" applyAlignment="1" applyProtection="1">
      <alignment horizontal="center" vertical="center" wrapText="1"/>
    </xf>
    <xf numFmtId="0" fontId="4" fillId="6" borderId="0" xfId="0" applyFont="1" applyFill="1" applyBorder="1" applyAlignment="1" applyProtection="1">
      <alignment horizontal="center" vertical="center" wrapText="1"/>
    </xf>
    <xf numFmtId="10" fontId="3" fillId="0" borderId="0" xfId="0" quotePrefix="1" applyNumberFormat="1" applyFont="1" applyFill="1" applyBorder="1" applyAlignment="1" applyProtection="1">
      <alignment horizontal="center" vertical="center" wrapText="1"/>
    </xf>
    <xf numFmtId="0" fontId="3" fillId="0" borderId="0" xfId="0" applyFont="1" applyFill="1" applyBorder="1" applyAlignment="1" applyProtection="1">
      <alignment horizontal="right" vertical="center" wrapText="1"/>
    </xf>
    <xf numFmtId="9" fontId="3" fillId="0" borderId="0" xfId="1" applyFont="1" applyFill="1" applyBorder="1" applyAlignment="1" applyProtection="1">
      <alignment horizontal="center" vertical="center" wrapText="1"/>
    </xf>
    <xf numFmtId="0" fontId="20" fillId="0" borderId="0" xfId="0" applyFont="1" applyFill="1" applyBorder="1" applyAlignment="1" applyProtection="1">
      <alignment horizontal="right" vertical="center" wrapText="1"/>
    </xf>
    <xf numFmtId="0" fontId="18" fillId="6" borderId="0" xfId="0" applyFont="1" applyFill="1" applyBorder="1" applyAlignment="1" applyProtection="1">
      <alignment horizontal="center" vertical="center" wrapText="1"/>
    </xf>
    <xf numFmtId="0" fontId="20" fillId="0" borderId="0" xfId="0" applyFont="1" applyFill="1" applyBorder="1" applyAlignment="1" applyProtection="1">
      <alignment horizontal="center" vertical="center" wrapText="1"/>
    </xf>
    <xf numFmtId="0" fontId="28" fillId="0" borderId="0" xfId="0" applyFont="1" applyFill="1" applyBorder="1" applyAlignment="1" applyProtection="1">
      <alignment horizontal="center" vertical="center" wrapText="1"/>
    </xf>
    <xf numFmtId="0" fontId="3" fillId="0" borderId="0" xfId="0" quotePrefix="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9" fontId="20" fillId="0" borderId="0" xfId="1" applyFont="1" applyFill="1" applyBorder="1" applyAlignment="1" applyProtection="1">
      <alignment horizontal="center" vertical="center" wrapText="1"/>
    </xf>
    <xf numFmtId="0" fontId="19" fillId="5" borderId="0" xfId="0" applyFont="1" applyFill="1" applyBorder="1" applyAlignment="1" applyProtection="1">
      <alignment horizontal="center" vertical="center" wrapText="1"/>
    </xf>
    <xf numFmtId="0" fontId="16" fillId="5" borderId="0" xfId="0" quotePrefix="1" applyFont="1" applyFill="1" applyBorder="1" applyAlignment="1" applyProtection="1">
      <alignment horizontal="center" vertical="center" wrapText="1"/>
    </xf>
    <xf numFmtId="0" fontId="4" fillId="5" borderId="0" xfId="0" applyFont="1" applyFill="1" applyBorder="1" applyAlignment="1" applyProtection="1">
      <alignment horizontal="center" vertical="center" wrapText="1"/>
    </xf>
    <xf numFmtId="0" fontId="19" fillId="0" borderId="0" xfId="0" applyFont="1" applyFill="1" applyBorder="1" applyAlignment="1" applyProtection="1">
      <alignment horizontal="center" vertical="center" wrapText="1"/>
    </xf>
    <xf numFmtId="0" fontId="4" fillId="0" borderId="0" xfId="0" applyFont="1" applyFill="1" applyBorder="1" applyAlignment="1" applyProtection="1">
      <alignment horizontal="center" vertical="center" wrapText="1"/>
    </xf>
    <xf numFmtId="0" fontId="17" fillId="0" borderId="0" xfId="0" quotePrefix="1" applyFont="1" applyFill="1" applyBorder="1" applyAlignment="1" applyProtection="1">
      <alignment horizontal="center" vertical="center" wrapText="1"/>
    </xf>
    <xf numFmtId="0" fontId="3" fillId="0" borderId="0" xfId="0" quotePrefix="1" applyFont="1" applyFill="1" applyBorder="1" applyAlignment="1" applyProtection="1">
      <alignment horizontal="right" vertical="center" wrapText="1"/>
    </xf>
    <xf numFmtId="9" fontId="3" fillId="0" borderId="0" xfId="1" quotePrefix="1" applyFont="1" applyFill="1" applyBorder="1" applyAlignment="1" applyProtection="1">
      <alignment horizontal="center" vertical="center" wrapText="1"/>
    </xf>
    <xf numFmtId="0" fontId="0" fillId="0" borderId="0" xfId="0" quotePrefix="1" applyFont="1" applyFill="1" applyBorder="1" applyAlignment="1">
      <alignment horizontal="center" vertical="center" wrapText="1"/>
    </xf>
    <xf numFmtId="0" fontId="0" fillId="0" borderId="0" xfId="0" quotePrefix="1" applyFont="1" applyFill="1" applyBorder="1" applyAlignment="1">
      <alignment horizontal="center" vertical="center" wrapText="1"/>
    </xf>
    <xf numFmtId="165" fontId="28" fillId="0" borderId="0" xfId="1" applyNumberFormat="1" applyFont="1" applyFill="1" applyBorder="1" applyAlignment="1" applyProtection="1">
      <alignment horizontal="center" vertical="center" wrapText="1"/>
    </xf>
    <xf numFmtId="165" fontId="3"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9" fontId="22" fillId="0" borderId="0" xfId="1" applyFont="1" applyFill="1" applyBorder="1" applyAlignment="1" applyProtection="1">
      <alignment horizontal="center" vertical="center" wrapText="1"/>
    </xf>
    <xf numFmtId="0" fontId="41" fillId="0" borderId="0" xfId="0" applyFont="1" applyFill="1" applyBorder="1" applyAlignment="1">
      <alignment horizontal="center" vertical="center"/>
    </xf>
    <xf numFmtId="0" fontId="9" fillId="0" borderId="0" xfId="0" applyFont="1" applyFill="1" applyBorder="1" applyAlignment="1">
      <alignment horizontal="left" vertical="center"/>
    </xf>
    <xf numFmtId="0" fontId="9" fillId="0" borderId="0" xfId="0" applyFont="1" applyFill="1" applyBorder="1" applyAlignment="1" applyProtection="1">
      <alignment horizontal="left" vertical="center"/>
    </xf>
    <xf numFmtId="0" fontId="41" fillId="0" borderId="0" xfId="0" applyFont="1" applyFill="1" applyBorder="1" applyAlignment="1" applyProtection="1">
      <alignment horizontal="center" vertical="center"/>
    </xf>
    <xf numFmtId="0" fontId="0" fillId="0" borderId="0" xfId="0" applyFill="1" applyBorder="1"/>
    <xf numFmtId="0" fontId="42" fillId="0" borderId="0" xfId="0" applyFont="1" applyFill="1" applyBorder="1" applyAlignment="1" applyProtection="1">
      <alignment horizontal="center" vertical="center" wrapText="1"/>
    </xf>
    <xf numFmtId="9" fontId="3" fillId="0" borderId="0" xfId="0" quotePrefix="1" applyNumberFormat="1" applyFont="1" applyFill="1" applyBorder="1" applyAlignment="1">
      <alignment horizontal="center" vertical="center" wrapText="1"/>
    </xf>
    <xf numFmtId="9" fontId="3" fillId="0" borderId="0" xfId="0" quotePrefix="1" applyNumberFormat="1" applyFont="1" applyFill="1" applyBorder="1" applyAlignment="1" applyProtection="1">
      <alignment horizontal="center" vertical="center" wrapText="1"/>
    </xf>
    <xf numFmtId="3" fontId="3" fillId="0" borderId="0" xfId="0" applyNumberFormat="1" applyFont="1" applyFill="1" applyBorder="1" applyAlignment="1">
      <alignment horizontal="center" vertical="center" wrapText="1"/>
    </xf>
    <xf numFmtId="9" fontId="0" fillId="0" borderId="0" xfId="1" quotePrefix="1" applyNumberFormat="1" applyFont="1" applyFill="1" applyBorder="1" applyAlignment="1">
      <alignment horizontal="center" vertical="center" wrapText="1"/>
    </xf>
    <xf numFmtId="3" fontId="0" fillId="0" borderId="0" xfId="0" applyNumberFormat="1" applyFont="1" applyFill="1" applyBorder="1" applyAlignment="1">
      <alignment horizontal="center" vertical="center" wrapText="1"/>
    </xf>
    <xf numFmtId="3" fontId="3" fillId="0" borderId="0" xfId="0" applyNumberFormat="1" applyFont="1" applyFill="1" applyBorder="1" applyAlignment="1" applyProtection="1">
      <alignment horizontal="center" vertical="center" wrapText="1"/>
    </xf>
    <xf numFmtId="9" fontId="3" fillId="0" borderId="0" xfId="1" applyNumberFormat="1" applyFont="1" applyFill="1" applyBorder="1" applyAlignment="1" applyProtection="1">
      <alignment horizontal="center" vertical="center" wrapText="1"/>
    </xf>
    <xf numFmtId="10" fontId="3" fillId="0" borderId="0" xfId="0" applyNumberFormat="1" applyFont="1" applyFill="1" applyBorder="1" applyAlignment="1">
      <alignment horizontal="center" vertical="center" wrapText="1"/>
    </xf>
    <xf numFmtId="0" fontId="14" fillId="0" borderId="0" xfId="2" applyFill="1" applyBorder="1" applyAlignment="1" applyProtection="1">
      <alignment horizontal="center" vertical="center" wrapText="1"/>
    </xf>
    <xf numFmtId="166" fontId="3" fillId="0" borderId="0" xfId="0" applyNumberFormat="1" applyFont="1" applyFill="1" applyBorder="1" applyAlignment="1">
      <alignment horizontal="center" vertical="center" wrapText="1"/>
    </xf>
    <xf numFmtId="10" fontId="3" fillId="0" borderId="0" xfId="1" applyNumberFormat="1" applyFont="1" applyFill="1" applyBorder="1" applyAlignment="1" applyProtection="1">
      <alignment horizontal="center" vertical="center" wrapText="1"/>
    </xf>
    <xf numFmtId="4" fontId="3" fillId="0" borderId="0" xfId="0" applyNumberFormat="1" applyFont="1" applyFill="1" applyBorder="1" applyAlignment="1" applyProtection="1">
      <alignment horizontal="center" vertical="center" wrapText="1"/>
    </xf>
    <xf numFmtId="0" fontId="43" fillId="4" borderId="0" xfId="11" applyFont="1" applyFill="1" applyAlignment="1"/>
    <xf numFmtId="0" fontId="43" fillId="4" borderId="0" xfId="11" applyFont="1" applyFill="1" applyBorder="1" applyAlignment="1"/>
    <xf numFmtId="0" fontId="51" fillId="4" borderId="0" xfId="11" applyFont="1" applyFill="1" applyBorder="1" applyAlignment="1"/>
    <xf numFmtId="0" fontId="51" fillId="4" borderId="0" xfId="11" applyFont="1" applyFill="1" applyBorder="1" applyAlignment="1">
      <alignment horizontal="center"/>
    </xf>
    <xf numFmtId="0" fontId="44" fillId="4" borderId="0" xfId="11" applyFont="1" applyFill="1" applyBorder="1" applyAlignment="1"/>
    <xf numFmtId="14" fontId="44" fillId="4" borderId="0" xfId="0" applyNumberFormat="1" applyFont="1" applyFill="1" applyBorder="1" applyAlignment="1">
      <alignment horizontal="left"/>
    </xf>
    <xf numFmtId="0" fontId="47" fillId="4" borderId="0" xfId="11" applyFont="1" applyFill="1" applyBorder="1" applyAlignment="1"/>
    <xf numFmtId="0" fontId="46" fillId="4" borderId="15" xfId="11" applyFont="1" applyFill="1" applyBorder="1" applyAlignment="1">
      <alignment horizontal="left" wrapText="1"/>
    </xf>
    <xf numFmtId="0" fontId="46" fillId="4" borderId="0" xfId="11" applyFont="1" applyFill="1" applyBorder="1" applyAlignment="1">
      <alignment wrapText="1"/>
    </xf>
    <xf numFmtId="0" fontId="46" fillId="4" borderId="0" xfId="11" applyFont="1" applyFill="1" applyBorder="1" applyAlignment="1">
      <alignment horizontal="left" wrapText="1"/>
    </xf>
    <xf numFmtId="170" fontId="48" fillId="4" borderId="0" xfId="10" applyNumberFormat="1" applyFont="1" applyFill="1" applyBorder="1" applyAlignment="1">
      <alignment horizontal="center" vertical="center"/>
    </xf>
    <xf numFmtId="0" fontId="46" fillId="4" borderId="0" xfId="11" applyFont="1" applyFill="1" applyBorder="1" applyAlignment="1">
      <alignment horizontal="center" wrapText="1"/>
    </xf>
    <xf numFmtId="169" fontId="46" fillId="4" borderId="0" xfId="12" applyNumberFormat="1" applyFont="1" applyFill="1" applyBorder="1" applyAlignment="1">
      <alignment horizontal="center" wrapText="1"/>
    </xf>
    <xf numFmtId="5" fontId="47" fillId="4" borderId="0" xfId="12" applyNumberFormat="1" applyFont="1" applyFill="1" applyBorder="1" applyAlignment="1">
      <alignment horizontal="center"/>
    </xf>
    <xf numFmtId="0" fontId="47" fillId="4" borderId="0" xfId="0" applyFont="1" applyFill="1" applyBorder="1" applyAlignment="1">
      <alignment horizontal="center"/>
    </xf>
    <xf numFmtId="0" fontId="50" fillId="4" borderId="15" xfId="11" applyFont="1" applyFill="1" applyBorder="1" applyAlignment="1">
      <alignment horizontal="left" wrapText="1"/>
    </xf>
    <xf numFmtId="0" fontId="46" fillId="4" borderId="0" xfId="11" applyFont="1" applyFill="1" applyBorder="1" applyAlignment="1">
      <alignment vertical="top"/>
    </xf>
    <xf numFmtId="0" fontId="47" fillId="4" borderId="0" xfId="11" applyFont="1" applyFill="1" applyBorder="1" applyAlignment="1">
      <alignment vertical="top"/>
    </xf>
    <xf numFmtId="0" fontId="47" fillId="4" borderId="0" xfId="11" applyFont="1" applyFill="1" applyBorder="1" applyAlignment="1">
      <alignment wrapText="1"/>
    </xf>
    <xf numFmtId="0" fontId="47" fillId="4" borderId="0" xfId="0" applyFont="1" applyFill="1" applyBorder="1" applyAlignment="1">
      <alignment horizontal="left" indent="2"/>
    </xf>
    <xf numFmtId="0" fontId="46" fillId="4" borderId="0" xfId="11" applyFont="1" applyFill="1" applyBorder="1" applyAlignment="1">
      <alignment horizontal="left" vertical="top" indent="2"/>
    </xf>
    <xf numFmtId="0" fontId="47" fillId="4" borderId="0" xfId="0" applyFont="1" applyFill="1" applyBorder="1" applyAlignment="1"/>
    <xf numFmtId="10" fontId="47" fillId="4" borderId="0" xfId="0" applyNumberFormat="1" applyFont="1" applyFill="1" applyBorder="1" applyAlignment="1">
      <alignment horizontal="right"/>
    </xf>
    <xf numFmtId="0" fontId="47" fillId="4" borderId="0" xfId="0" applyFont="1" applyFill="1" applyBorder="1" applyAlignment="1">
      <alignment horizontal="left" wrapText="1" indent="2"/>
    </xf>
    <xf numFmtId="0" fontId="47" fillId="4" borderId="0" xfId="11" applyFont="1" applyFill="1" applyBorder="1" applyAlignment="1">
      <alignment vertical="top" wrapText="1"/>
    </xf>
    <xf numFmtId="0" fontId="46" fillId="4" borderId="0" xfId="11" applyFont="1" applyFill="1" applyBorder="1" applyAlignment="1">
      <alignment horizontal="left" indent="2"/>
    </xf>
    <xf numFmtId="0" fontId="47" fillId="4" borderId="0" xfId="0" applyFont="1" applyFill="1" applyBorder="1" applyAlignment="1">
      <alignment horizontal="left" vertical="top" wrapText="1" indent="2"/>
    </xf>
    <xf numFmtId="0" fontId="47" fillId="4" borderId="0" xfId="0" applyFont="1" applyFill="1" applyBorder="1" applyAlignment="1">
      <alignment horizontal="left" vertical="top" wrapText="1"/>
    </xf>
    <xf numFmtId="0" fontId="47" fillId="4" borderId="0" xfId="0" applyFont="1" applyFill="1" applyBorder="1" applyAlignment="1">
      <alignment horizontal="left" vertical="center" wrapText="1" indent="2"/>
    </xf>
    <xf numFmtId="3" fontId="47" fillId="4" borderId="0" xfId="0" applyNumberFormat="1" applyFont="1" applyFill="1" applyBorder="1"/>
    <xf numFmtId="0" fontId="47" fillId="4" borderId="0" xfId="0" applyFont="1" applyFill="1" applyBorder="1"/>
    <xf numFmtId="0" fontId="47" fillId="4" borderId="0" xfId="0" applyFont="1" applyFill="1" applyBorder="1" applyAlignment="1">
      <alignment horizontal="left" wrapText="1"/>
    </xf>
    <xf numFmtId="0" fontId="44" fillId="4" borderId="0" xfId="0" applyFont="1" applyFill="1" applyBorder="1"/>
    <xf numFmtId="0" fontId="47" fillId="4" borderId="0" xfId="0" applyFont="1" applyFill="1" applyBorder="1" applyAlignment="1">
      <alignment horizontal="left" indent="1"/>
    </xf>
    <xf numFmtId="0" fontId="46" fillId="4" borderId="0" xfId="0" applyFont="1" applyFill="1" applyBorder="1" applyAlignment="1">
      <alignment horizontal="left" indent="1"/>
    </xf>
    <xf numFmtId="0" fontId="47" fillId="4" borderId="0" xfId="0" applyFont="1" applyFill="1" applyBorder="1" applyAlignment="1">
      <alignment horizontal="left" vertical="center" wrapText="1" indent="1"/>
    </xf>
    <xf numFmtId="0" fontId="47" fillId="4" borderId="0" xfId="0" applyFont="1" applyFill="1" applyBorder="1" applyAlignment="1">
      <alignment horizontal="left" vertical="center" wrapText="1"/>
    </xf>
    <xf numFmtId="0" fontId="44" fillId="4" borderId="0" xfId="11" applyFont="1" applyFill="1" applyBorder="1" applyAlignment="1">
      <alignment vertical="center"/>
    </xf>
    <xf numFmtId="0" fontId="47" fillId="4" borderId="0" xfId="11" applyFont="1" applyFill="1" applyBorder="1" applyAlignment="1">
      <alignment vertical="center"/>
    </xf>
    <xf numFmtId="0" fontId="46" fillId="4" borderId="0" xfId="11" applyFont="1" applyFill="1" applyBorder="1" applyAlignment="1"/>
    <xf numFmtId="0" fontId="24" fillId="4" borderId="0" xfId="11" applyFont="1" applyFill="1" applyBorder="1" applyAlignment="1"/>
    <xf numFmtId="0" fontId="47" fillId="4" borderId="16" xfId="11" applyFont="1" applyFill="1" applyBorder="1" applyAlignment="1">
      <alignment vertical="top"/>
    </xf>
    <xf numFmtId="0" fontId="51" fillId="4" borderId="9" xfId="11" applyFont="1" applyFill="1" applyBorder="1" applyAlignment="1"/>
    <xf numFmtId="3" fontId="51" fillId="4" borderId="9" xfId="12" applyNumberFormat="1" applyFont="1" applyFill="1" applyBorder="1" applyAlignment="1">
      <alignment horizontal="right" indent="2"/>
    </xf>
    <xf numFmtId="3" fontId="51" fillId="4" borderId="0" xfId="12" applyNumberFormat="1" applyFont="1" applyFill="1" applyBorder="1" applyAlignment="1">
      <alignment horizontal="right"/>
    </xf>
    <xf numFmtId="3" fontId="51" fillId="4" borderId="9" xfId="12" applyNumberFormat="1" applyFont="1" applyFill="1" applyBorder="1" applyAlignment="1">
      <alignment horizontal="right" wrapText="1" indent="2"/>
    </xf>
    <xf numFmtId="169" fontId="51" fillId="4" borderId="0" xfId="12" applyNumberFormat="1" applyFont="1" applyFill="1" applyBorder="1"/>
    <xf numFmtId="168" fontId="51" fillId="4" borderId="0" xfId="1" applyNumberFormat="1" applyFont="1" applyFill="1" applyBorder="1" applyAlignment="1">
      <alignment horizontal="right"/>
    </xf>
    <xf numFmtId="4" fontId="51" fillId="4" borderId="9" xfId="12" applyNumberFormat="1" applyFont="1" applyFill="1" applyBorder="1" applyAlignment="1">
      <alignment horizontal="right" indent="2"/>
    </xf>
    <xf numFmtId="168" fontId="51" fillId="4" borderId="0" xfId="12" applyNumberFormat="1" applyFont="1" applyFill="1" applyBorder="1" applyAlignment="1">
      <alignment horizontal="right"/>
    </xf>
    <xf numFmtId="165" fontId="51" fillId="4" borderId="0" xfId="1" applyNumberFormat="1" applyFont="1" applyFill="1" applyBorder="1" applyAlignment="1">
      <alignment horizontal="right"/>
    </xf>
    <xf numFmtId="169" fontId="51" fillId="4" borderId="0" xfId="12" applyNumberFormat="1" applyFont="1" applyFill="1" applyBorder="1" applyAlignment="1">
      <alignment horizontal="center"/>
    </xf>
    <xf numFmtId="3" fontId="51" fillId="4" borderId="0" xfId="11" applyNumberFormat="1" applyFont="1" applyFill="1" applyBorder="1" applyAlignment="1">
      <alignment horizontal="center"/>
    </xf>
    <xf numFmtId="0" fontId="44" fillId="4" borderId="15" xfId="11" applyFont="1" applyFill="1" applyBorder="1" applyAlignment="1">
      <alignment horizontal="center" wrapText="1"/>
    </xf>
    <xf numFmtId="169" fontId="44" fillId="4" borderId="15" xfId="12" applyNumberFormat="1" applyFont="1" applyFill="1" applyBorder="1" applyAlignment="1">
      <alignment horizontal="center" wrapText="1"/>
    </xf>
    <xf numFmtId="165" fontId="51" fillId="4" borderId="0" xfId="1" applyNumberFormat="1" applyFont="1" applyFill="1" applyBorder="1" applyAlignment="1">
      <alignment horizontal="center"/>
    </xf>
    <xf numFmtId="0" fontId="44" fillId="4" borderId="17" xfId="11" applyFont="1" applyFill="1" applyBorder="1" applyAlignment="1">
      <alignment horizontal="center" wrapText="1"/>
    </xf>
    <xf numFmtId="169" fontId="44" fillId="4" borderId="17" xfId="11" applyNumberFormat="1" applyFont="1" applyFill="1" applyBorder="1" applyAlignment="1">
      <alignment horizontal="center" wrapText="1"/>
    </xf>
    <xf numFmtId="9" fontId="44" fillId="4" borderId="17" xfId="1" applyFont="1" applyFill="1" applyBorder="1" applyAlignment="1">
      <alignment horizontal="center" wrapText="1"/>
    </xf>
    <xf numFmtId="0" fontId="44" fillId="4" borderId="0" xfId="11" applyFont="1" applyFill="1" applyBorder="1" applyAlignment="1">
      <alignment horizontal="center" wrapText="1"/>
    </xf>
    <xf numFmtId="169" fontId="44" fillId="4" borderId="0" xfId="11" applyNumberFormat="1" applyFont="1" applyFill="1" applyBorder="1" applyAlignment="1">
      <alignment horizontal="center" wrapText="1"/>
    </xf>
    <xf numFmtId="9" fontId="44" fillId="4" borderId="0" xfId="1" applyFont="1" applyFill="1" applyBorder="1" applyAlignment="1">
      <alignment horizontal="center" wrapText="1"/>
    </xf>
    <xf numFmtId="0" fontId="51" fillId="4" borderId="0" xfId="11" applyFont="1" applyFill="1" applyBorder="1" applyAlignment="1">
      <alignment horizontal="left" indent="1"/>
    </xf>
    <xf numFmtId="10" fontId="51" fillId="4" borderId="0" xfId="1" applyNumberFormat="1" applyFont="1" applyFill="1" applyBorder="1" applyAlignment="1">
      <alignment horizontal="center"/>
    </xf>
    <xf numFmtId="169" fontId="51" fillId="4" borderId="15" xfId="12" applyNumberFormat="1" applyFont="1" applyFill="1" applyBorder="1" applyAlignment="1">
      <alignment horizontal="center"/>
    </xf>
    <xf numFmtId="169" fontId="44" fillId="4" borderId="17" xfId="11" applyNumberFormat="1" applyFont="1" applyFill="1" applyBorder="1" applyAlignment="1">
      <alignment wrapText="1"/>
    </xf>
    <xf numFmtId="171" fontId="51" fillId="4" borderId="0" xfId="11" applyNumberFormat="1" applyFont="1" applyFill="1" applyBorder="1" applyAlignment="1">
      <alignment horizontal="left"/>
    </xf>
    <xf numFmtId="0" fontId="51" fillId="4" borderId="0" xfId="11" applyFont="1" applyFill="1" applyBorder="1">
      <alignment horizontal="left" wrapText="1"/>
    </xf>
    <xf numFmtId="0" fontId="54" fillId="4" borderId="0" xfId="13" applyFont="1" applyFill="1" applyBorder="1" applyAlignment="1">
      <alignment horizontal="center" wrapText="1"/>
    </xf>
    <xf numFmtId="10" fontId="51" fillId="4" borderId="0" xfId="1" applyNumberFormat="1" applyFont="1" applyFill="1" applyBorder="1"/>
    <xf numFmtId="169" fontId="51" fillId="4" borderId="0" xfId="9" applyNumberFormat="1" applyFont="1" applyFill="1" applyBorder="1" applyAlignment="1">
      <alignment horizontal="center"/>
    </xf>
    <xf numFmtId="0" fontId="51" fillId="4" borderId="17" xfId="11" applyFont="1" applyFill="1" applyBorder="1" applyAlignment="1">
      <alignment horizontal="center" wrapText="1"/>
    </xf>
    <xf numFmtId="0" fontId="51" fillId="4" borderId="0" xfId="14" applyFont="1" applyFill="1" applyBorder="1">
      <alignment horizontal="left" wrapText="1"/>
    </xf>
    <xf numFmtId="0" fontId="44" fillId="4" borderId="0" xfId="15" applyFont="1" applyFill="1" applyBorder="1"/>
    <xf numFmtId="0" fontId="51" fillId="4" borderId="18" xfId="11" applyFont="1" applyFill="1" applyBorder="1">
      <alignment horizontal="left" wrapText="1"/>
    </xf>
    <xf numFmtId="165" fontId="55" fillId="4" borderId="0" xfId="1" applyNumberFormat="1" applyFont="1" applyFill="1" applyBorder="1" applyAlignment="1">
      <alignment horizontal="center"/>
    </xf>
    <xf numFmtId="169" fontId="55" fillId="4" borderId="0" xfId="12" applyNumberFormat="1" applyFont="1" applyFill="1" applyBorder="1" applyAlignment="1">
      <alignment horizontal="center"/>
    </xf>
    <xf numFmtId="10" fontId="51" fillId="4" borderId="0" xfId="11" applyNumberFormat="1" applyFont="1" applyFill="1" applyBorder="1" applyAlignment="1">
      <alignment horizontal="center"/>
    </xf>
    <xf numFmtId="0" fontId="57" fillId="3" borderId="9" xfId="11" applyFont="1" applyFill="1" applyBorder="1" applyAlignment="1"/>
    <xf numFmtId="0" fontId="57" fillId="3" borderId="9" xfId="11" applyFont="1" applyFill="1" applyBorder="1" applyAlignment="1">
      <alignment horizontal="center"/>
    </xf>
    <xf numFmtId="0" fontId="56" fillId="4" borderId="0" xfId="11" applyFont="1" applyFill="1" applyAlignment="1"/>
    <xf numFmtId="0" fontId="43" fillId="4" borderId="1" xfId="11" applyFont="1" applyFill="1" applyBorder="1" applyAlignment="1"/>
    <xf numFmtId="0" fontId="43" fillId="4" borderId="2" xfId="11" applyFont="1" applyFill="1" applyBorder="1" applyAlignment="1"/>
    <xf numFmtId="0" fontId="43" fillId="4" borderId="3" xfId="11" applyFont="1" applyFill="1" applyBorder="1" applyAlignment="1"/>
    <xf numFmtId="0" fontId="43" fillId="4" borderId="4" xfId="11" applyFont="1" applyFill="1" applyBorder="1" applyAlignment="1"/>
    <xf numFmtId="0" fontId="43" fillId="4" borderId="5" xfId="11" applyFont="1" applyFill="1" applyBorder="1" applyAlignment="1"/>
    <xf numFmtId="0" fontId="45" fillId="4" borderId="0" xfId="11" applyFont="1" applyFill="1" applyBorder="1" applyAlignment="1"/>
    <xf numFmtId="0" fontId="47" fillId="4" borderId="0" xfId="0" applyFont="1" applyFill="1" applyBorder="1" applyAlignment="1">
      <alignment horizontal="left"/>
    </xf>
    <xf numFmtId="0" fontId="47" fillId="4" borderId="0" xfId="11" applyFont="1" applyFill="1" applyBorder="1" applyAlignment="1">
      <alignment horizontal="center"/>
    </xf>
    <xf numFmtId="10" fontId="47" fillId="4" borderId="0" xfId="1" applyNumberFormat="1" applyFont="1" applyFill="1" applyBorder="1" applyAlignment="1">
      <alignment horizontal="center"/>
    </xf>
    <xf numFmtId="14" fontId="47" fillId="4" borderId="0" xfId="1" applyNumberFormat="1" applyFont="1" applyFill="1" applyBorder="1" applyAlignment="1">
      <alignment horizontal="center"/>
    </xf>
    <xf numFmtId="4" fontId="51" fillId="4" borderId="0" xfId="11" applyNumberFormat="1" applyFont="1" applyFill="1" applyBorder="1" applyAlignment="1"/>
    <xf numFmtId="0" fontId="52" fillId="4" borderId="0" xfId="0" applyFont="1" applyFill="1" applyBorder="1" applyAlignment="1">
      <alignment horizontal="right" readingOrder="1"/>
    </xf>
    <xf numFmtId="167" fontId="51" fillId="4" borderId="0" xfId="9" applyNumberFormat="1" applyFont="1" applyFill="1" applyBorder="1" applyAlignment="1"/>
    <xf numFmtId="0" fontId="51" fillId="4" borderId="0" xfId="11" applyFont="1" applyFill="1" applyBorder="1" applyAlignment="1">
      <alignment horizontal="left"/>
    </xf>
    <xf numFmtId="169" fontId="44" fillId="4" borderId="0" xfId="12" applyNumberFormat="1" applyFont="1" applyFill="1" applyBorder="1"/>
    <xf numFmtId="0" fontId="0" fillId="4" borderId="0" xfId="0" applyFill="1" applyBorder="1"/>
    <xf numFmtId="9" fontId="51" fillId="4" borderId="0" xfId="11" quotePrefix="1" applyNumberFormat="1" applyFont="1" applyFill="1" applyBorder="1" applyAlignment="1">
      <alignment horizontal="left"/>
    </xf>
    <xf numFmtId="169" fontId="51" fillId="4" borderId="0" xfId="11" applyNumberFormat="1" applyFont="1" applyFill="1" applyBorder="1" applyAlignment="1"/>
    <xf numFmtId="0" fontId="51" fillId="4" borderId="0" xfId="11" applyFont="1" applyFill="1" applyBorder="1" applyAlignment="1">
      <alignment horizontal="left" vertical="top"/>
    </xf>
    <xf numFmtId="16" fontId="51" fillId="4" borderId="0" xfId="11" quotePrefix="1" applyNumberFormat="1" applyFont="1" applyFill="1" applyBorder="1" applyAlignment="1">
      <alignment horizontal="left"/>
    </xf>
    <xf numFmtId="0" fontId="51" fillId="4" borderId="0" xfId="11" quotePrefix="1" applyFont="1" applyFill="1" applyBorder="1" applyAlignment="1">
      <alignment horizontal="left"/>
    </xf>
    <xf numFmtId="0" fontId="56" fillId="4" borderId="4" xfId="11" applyFont="1" applyFill="1" applyBorder="1" applyAlignment="1"/>
    <xf numFmtId="0" fontId="56" fillId="4" borderId="5" xfId="11" applyFont="1" applyFill="1" applyBorder="1" applyAlignment="1"/>
    <xf numFmtId="0" fontId="43" fillId="4" borderId="6" xfId="11" applyFont="1" applyFill="1" applyBorder="1" applyAlignment="1"/>
    <xf numFmtId="0" fontId="43" fillId="4" borderId="7" xfId="11" applyFont="1" applyFill="1" applyBorder="1" applyAlignment="1"/>
    <xf numFmtId="0" fontId="43" fillId="4" borderId="8" xfId="11" applyFont="1" applyFill="1" applyBorder="1" applyAlignment="1"/>
    <xf numFmtId="169" fontId="44" fillId="4" borderId="0" xfId="11" applyNumberFormat="1" applyFont="1" applyFill="1" applyBorder="1" applyAlignment="1">
      <alignment wrapText="1"/>
    </xf>
    <xf numFmtId="0" fontId="55" fillId="0" borderId="0" xfId="0" applyFont="1" applyBorder="1"/>
    <xf numFmtId="0" fontId="55" fillId="0" borderId="0" xfId="0" applyFont="1" applyAlignment="1"/>
    <xf numFmtId="0" fontId="58" fillId="0" borderId="0" xfId="2" applyFont="1" applyAlignment="1"/>
    <xf numFmtId="0" fontId="51" fillId="0" borderId="0" xfId="0" applyFont="1" applyBorder="1"/>
    <xf numFmtId="3" fontId="1" fillId="0" borderId="0" xfId="5" applyNumberFormat="1" applyFont="1" applyAlignment="1" applyProtection="1"/>
    <xf numFmtId="3" fontId="47" fillId="0" borderId="0" xfId="0" applyNumberFormat="1" applyFont="1"/>
    <xf numFmtId="3" fontId="47" fillId="0" borderId="0" xfId="0" applyNumberFormat="1" applyFont="1" applyFill="1" applyBorder="1"/>
    <xf numFmtId="4" fontId="51" fillId="4" borderId="9" xfId="16" applyNumberFormat="1" applyFont="1" applyFill="1" applyBorder="1" applyAlignment="1">
      <alignment horizontal="right" indent="2"/>
    </xf>
    <xf numFmtId="10" fontId="51" fillId="4" borderId="9" xfId="16" applyNumberFormat="1" applyFont="1" applyFill="1" applyBorder="1" applyAlignment="1">
      <alignment horizontal="right" indent="2"/>
    </xf>
    <xf numFmtId="165" fontId="51" fillId="4" borderId="9" xfId="16" applyNumberFormat="1" applyFont="1" applyFill="1" applyBorder="1" applyAlignment="1">
      <alignment horizontal="right" indent="2"/>
    </xf>
    <xf numFmtId="169" fontId="51" fillId="4" borderId="0" xfId="12" applyNumberFormat="1" applyFont="1" applyFill="1" applyAlignment="1">
      <alignment horizontal="center"/>
    </xf>
    <xf numFmtId="169" fontId="44" fillId="0" borderId="17" xfId="11" applyNumberFormat="1" applyFont="1" applyFill="1" applyBorder="1" applyAlignment="1">
      <alignment wrapText="1"/>
    </xf>
    <xf numFmtId="9" fontId="44" fillId="0" borderId="17" xfId="1" applyFont="1" applyFill="1" applyBorder="1" applyAlignment="1">
      <alignment horizontal="center" wrapText="1"/>
    </xf>
    <xf numFmtId="169" fontId="44" fillId="0" borderId="17" xfId="11" applyNumberFormat="1" applyFont="1" applyFill="1" applyBorder="1" applyAlignment="1">
      <alignment horizontal="center" wrapText="1"/>
    </xf>
    <xf numFmtId="169" fontId="55" fillId="4" borderId="0" xfId="12" applyNumberFormat="1" applyFont="1" applyFill="1" applyAlignment="1">
      <alignment horizontal="center"/>
    </xf>
    <xf numFmtId="4" fontId="3" fillId="0" borderId="0" xfId="0" quotePrefix="1" applyNumberFormat="1" applyFont="1" applyFill="1" applyBorder="1" applyAlignment="1">
      <alignment horizontal="center" vertical="center" wrapText="1"/>
    </xf>
    <xf numFmtId="4" fontId="3" fillId="0" borderId="0" xfId="0" quotePrefix="1" applyNumberFormat="1" applyFont="1" applyFill="1" applyBorder="1" applyAlignment="1" applyProtection="1">
      <alignment horizontal="center" vertical="center" wrapText="1"/>
    </xf>
    <xf numFmtId="4" fontId="3" fillId="0" borderId="0" xfId="0" applyNumberFormat="1" applyFont="1" applyFill="1" applyBorder="1" applyAlignment="1">
      <alignment horizontal="center" vertical="center" wrapText="1"/>
    </xf>
    <xf numFmtId="43" fontId="43" fillId="4" borderId="0" xfId="9" applyFont="1" applyFill="1" applyAlignment="1"/>
    <xf numFmtId="1" fontId="3" fillId="0" borderId="0" xfId="0" quotePrefix="1" applyNumberFormat="1" applyFont="1" applyFill="1" applyBorder="1" applyAlignment="1" applyProtection="1">
      <alignment horizontal="center" vertical="center" wrapText="1"/>
    </xf>
    <xf numFmtId="2" fontId="3" fillId="0" borderId="0" xfId="0" applyNumberFormat="1" applyFont="1" applyFill="1" applyBorder="1" applyAlignment="1">
      <alignment horizontal="center" vertical="center" wrapText="1"/>
    </xf>
    <xf numFmtId="10" fontId="3" fillId="0" borderId="0" xfId="1" applyNumberFormat="1" applyFont="1" applyFill="1" applyBorder="1" applyAlignment="1">
      <alignment horizontal="center" vertical="center" wrapText="1"/>
    </xf>
    <xf numFmtId="43" fontId="3" fillId="0" borderId="0" xfId="0" applyNumberFormat="1" applyFont="1" applyFill="1" applyBorder="1" applyAlignment="1" applyProtection="1">
      <alignment vertical="center" wrapText="1"/>
    </xf>
    <xf numFmtId="166" fontId="20" fillId="0" borderId="0" xfId="0" applyNumberFormat="1" applyFont="1" applyFill="1" applyBorder="1" applyAlignment="1">
      <alignment horizontal="center" vertical="center" wrapText="1"/>
    </xf>
    <xf numFmtId="10" fontId="20" fillId="0" borderId="0" xfId="0" applyNumberFormat="1" applyFont="1" applyFill="1" applyBorder="1" applyAlignment="1">
      <alignment horizontal="center" vertical="center" wrapText="1"/>
    </xf>
    <xf numFmtId="10" fontId="20" fillId="0" borderId="0" xfId="0" applyNumberFormat="1" applyFont="1" applyFill="1" applyBorder="1" applyAlignment="1" applyProtection="1">
      <alignment horizontal="center" vertical="center" wrapText="1"/>
    </xf>
    <xf numFmtId="14" fontId="3" fillId="0" borderId="0" xfId="0" applyNumberFormat="1" applyFont="1" applyFill="1" applyBorder="1" applyAlignment="1" applyProtection="1">
      <alignment horizontal="center" vertical="center" wrapText="1"/>
    </xf>
    <xf numFmtId="167" fontId="47" fillId="4" borderId="0" xfId="9" applyNumberFormat="1" applyFont="1" applyFill="1" applyBorder="1"/>
    <xf numFmtId="165" fontId="47" fillId="4" borderId="0" xfId="1" applyNumberFormat="1" applyFont="1" applyFill="1" applyBorder="1" applyAlignment="1">
      <alignment vertical="top"/>
    </xf>
    <xf numFmtId="165" fontId="47" fillId="4" borderId="0" xfId="1" applyNumberFormat="1" applyFont="1" applyFill="1" applyBorder="1"/>
    <xf numFmtId="165" fontId="47" fillId="4" borderId="0" xfId="1" applyNumberFormat="1" applyFont="1" applyFill="1" applyBorder="1" applyAlignment="1"/>
    <xf numFmtId="165" fontId="44" fillId="4" borderId="17" xfId="1" applyNumberFormat="1" applyFont="1" applyFill="1" applyBorder="1" applyAlignment="1">
      <alignment horizontal="center" wrapText="1"/>
    </xf>
    <xf numFmtId="165" fontId="51" fillId="4" borderId="0" xfId="1" applyNumberFormat="1" applyFont="1" applyFill="1" applyAlignment="1">
      <alignment horizontal="center"/>
    </xf>
    <xf numFmtId="2" fontId="3" fillId="0" borderId="0" xfId="0" quotePrefix="1" applyNumberFormat="1" applyFont="1" applyFill="1" applyBorder="1" applyAlignment="1" applyProtection="1">
      <alignment horizontal="center" vertical="center" wrapText="1"/>
    </xf>
    <xf numFmtId="0" fontId="47" fillId="0" borderId="0" xfId="0" applyFont="1" applyFill="1" applyBorder="1" applyAlignment="1">
      <alignment horizontal="center"/>
    </xf>
    <xf numFmtId="0" fontId="51" fillId="8" borderId="0" xfId="2" applyFont="1" applyFill="1" applyBorder="1" applyAlignment="1">
      <alignment horizontal="center"/>
    </xf>
    <xf numFmtId="0" fontId="51" fillId="8" borderId="0" xfId="2" applyFont="1" applyFill="1" applyAlignment="1"/>
    <xf numFmtId="0" fontId="41" fillId="0" borderId="0" xfId="0" applyFont="1" applyFill="1" applyBorder="1" applyAlignment="1">
      <alignment horizontal="center" vertical="center"/>
    </xf>
    <xf numFmtId="0" fontId="58" fillId="3" borderId="0" xfId="2" applyFont="1" applyFill="1" applyBorder="1" applyAlignment="1">
      <alignment horizontal="center"/>
    </xf>
    <xf numFmtId="0" fontId="58" fillId="0" borderId="0" xfId="2" applyFont="1" applyAlignment="1"/>
    <xf numFmtId="0" fontId="58" fillId="2" borderId="0" xfId="2" applyFont="1" applyFill="1" applyBorder="1" applyAlignment="1">
      <alignment horizontal="center"/>
    </xf>
    <xf numFmtId="0" fontId="47" fillId="4" borderId="0" xfId="11" applyFont="1" applyFill="1" applyBorder="1" applyAlignment="1">
      <alignment horizontal="center" vertical="center" wrapText="1"/>
    </xf>
    <xf numFmtId="0" fontId="24" fillId="4" borderId="0" xfId="11" applyFont="1" applyFill="1" applyBorder="1" applyAlignment="1">
      <alignment horizontal="left" wrapText="1"/>
    </xf>
    <xf numFmtId="0" fontId="43" fillId="4" borderId="0" xfId="11" applyFont="1" applyFill="1" applyBorder="1" applyAlignment="1">
      <alignment horizontal="left"/>
    </xf>
    <xf numFmtId="0" fontId="40" fillId="0" borderId="0" xfId="0" applyFont="1" applyFill="1" applyBorder="1" applyAlignment="1">
      <alignment horizontal="left" vertical="center" wrapText="1"/>
    </xf>
  </cellXfs>
  <cellStyles count="17">
    <cellStyle name="Comma" xfId="9" builtinId="3"/>
    <cellStyle name="Comma [0]" xfId="10" builtinId="6"/>
    <cellStyle name="Comma 2" xfId="3"/>
    <cellStyle name="Comma_strat tables_ubi_v1" xfId="12"/>
    <cellStyle name="Hyperlink" xfId="2" builtinId="8"/>
    <cellStyle name="Normal" xfId="0" builtinId="0"/>
    <cellStyle name="Normal 2" xfId="4"/>
    <cellStyle name="Normal 3" xfId="5"/>
    <cellStyle name="Normal 4" xfId="6"/>
    <cellStyle name="Normal 7" xfId="7"/>
    <cellStyle name="Normal_Analysis" xfId="13"/>
    <cellStyle name="Normal_Investor_Report_Marfin" xfId="11"/>
    <cellStyle name="Normal_Italian RMDM - Tape 20070420" xfId="15"/>
    <cellStyle name="Percent" xfId="1" builtinId="5"/>
    <cellStyle name="Percent 3" xfId="16"/>
    <cellStyle name="Standard 3" xfId="8"/>
    <cellStyle name="Style 1" xfId="14"/>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stretch>
          <a:fillRect/>
        </a:stretch>
      </xdr:blipFill>
      <xdr:spPr>
        <a:xfrm>
          <a:off x="2082165" y="2948941"/>
          <a:ext cx="4534118" cy="14706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38100</xdr:colOff>
      <xdr:row>2</xdr:row>
      <xdr:rowOff>0</xdr:rowOff>
    </xdr:from>
    <xdr:to>
      <xdr:col>5</xdr:col>
      <xdr:colOff>136071</xdr:colOff>
      <xdr:row>7</xdr:row>
      <xdr:rowOff>123825</xdr:rowOff>
    </xdr:to>
    <xdr:sp macro="" textlink="">
      <xdr:nvSpPr>
        <xdr:cNvPr id="2" name="Rectangle 1"/>
        <xdr:cNvSpPr>
          <a:spLocks noChangeArrowheads="1"/>
        </xdr:cNvSpPr>
      </xdr:nvSpPr>
      <xdr:spPr bwMode="auto">
        <a:xfrm>
          <a:off x="38100" y="161925"/>
          <a:ext cx="7651296" cy="933450"/>
        </a:xfrm>
        <a:prstGeom prst="rect">
          <a:avLst/>
        </a:prstGeom>
        <a:noFill/>
        <a:ln w="9525">
          <a:noFill/>
          <a:miter lim="800000"/>
          <a:headEnd/>
          <a:tailEnd/>
        </a:ln>
        <a:effectLst/>
      </xdr:spPr>
      <xdr:txBody>
        <a:bodyPr vertOverflow="clip" wrap="square" lIns="0" tIns="45720" rIns="0" bIns="45720" anchor="t" upright="1"/>
        <a:lstStyle/>
        <a:p>
          <a:pPr algn="l" rtl="0">
            <a:defRPr sz="1000"/>
          </a:pPr>
          <a:r>
            <a:rPr lang="en-US" sz="2000" b="1" i="0" strike="noStrike">
              <a:solidFill>
                <a:srgbClr val="000080"/>
              </a:solidFill>
              <a:latin typeface="Arial"/>
              <a:cs typeface="Arial"/>
            </a:rPr>
            <a:t>Covered Bond Investor Report</a:t>
          </a:r>
        </a:p>
        <a:p>
          <a:pPr algn="l" rtl="0">
            <a:defRPr sz="1000"/>
          </a:pPr>
          <a:r>
            <a:rPr lang="en-US" sz="2000" b="1" i="0" strike="noStrike">
              <a:solidFill>
                <a:srgbClr val="000080"/>
              </a:solidFill>
              <a:latin typeface="Arial"/>
              <a:cs typeface="Arial"/>
            </a:rPr>
            <a:t>Monthly Report 31/05/2018</a:t>
          </a:r>
        </a:p>
      </xdr:txBody>
    </xdr:sp>
    <xdr:clientData/>
  </xdr:twoCellAnchor>
  <xdr:twoCellAnchor editAs="oneCell">
    <xdr:from>
      <xdr:col>5</xdr:col>
      <xdr:colOff>990595</xdr:colOff>
      <xdr:row>1</xdr:row>
      <xdr:rowOff>152400</xdr:rowOff>
    </xdr:from>
    <xdr:to>
      <xdr:col>6</xdr:col>
      <xdr:colOff>1838325</xdr:colOff>
      <xdr:row>5</xdr:row>
      <xdr:rowOff>71437</xdr:rowOff>
    </xdr:to>
    <xdr:pic>
      <xdr:nvPicPr>
        <xdr:cNvPr id="3" name="Picture 10"/>
        <xdr:cNvPicPr>
          <a:picLocks noChangeAspect="1" noChangeArrowheads="1"/>
        </xdr:cNvPicPr>
      </xdr:nvPicPr>
      <xdr:blipFill>
        <a:blip xmlns:r="http://schemas.openxmlformats.org/officeDocument/2006/relationships" r:embed="rId1" cstate="print"/>
        <a:srcRect/>
        <a:stretch>
          <a:fillRect/>
        </a:stretch>
      </xdr:blipFill>
      <xdr:spPr bwMode="auto">
        <a:xfrm>
          <a:off x="9289251" y="319088"/>
          <a:ext cx="2324105" cy="585787"/>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vmlDrawing" Target="../drawings/vmlDrawing1.vml"/><Relationship Id="rId3" Type="http://schemas.openxmlformats.org/officeDocument/2006/relationships/hyperlink" Target="http://ec.europa.eu/finance/bank/docs/regcapital/acts/delegated/141010_delegated-act-liquidity-coverage_en.pdf" TargetMode="External"/><Relationship Id="rId7" Type="http://schemas.openxmlformats.org/officeDocument/2006/relationships/printerSettings" Target="../printerSettings/printerSettings2.bin"/><Relationship Id="rId2" Type="http://schemas.openxmlformats.org/officeDocument/2006/relationships/hyperlink" Target="http://ec.europa.eu/finance/bank/regcapital/legislation-in-force/index_en.htm" TargetMode="External"/><Relationship Id="rId1" Type="http://schemas.openxmlformats.org/officeDocument/2006/relationships/hyperlink" Target="http://eur-lex.europa.eu/legal-content/EN/TXT/?qid=1432731300799&amp;uri=CELEX:02009L0065-20140917" TargetMode="External"/><Relationship Id="rId6" Type="http://schemas.openxmlformats.org/officeDocument/2006/relationships/hyperlink" Target="https://www.coveredbondlabel.com/issuer/159/" TargetMode="External"/><Relationship Id="rId5" Type="http://schemas.openxmlformats.org/officeDocument/2006/relationships/hyperlink" Target="https://www.coveredbondlabel.com/issuer/159/" TargetMode="External"/><Relationship Id="rId4" Type="http://schemas.openxmlformats.org/officeDocument/2006/relationships/hyperlink" Target="http://www.alpha.gr/" TargetMode="External"/></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847A75"/>
  </sheetPr>
  <dimension ref="A1:R36"/>
  <sheetViews>
    <sheetView zoomScale="80" zoomScaleNormal="80" workbookViewId="0">
      <selection activeCell="F11" sqref="F11"/>
    </sheetView>
  </sheetViews>
  <sheetFormatPr defaultRowHeight="15" x14ac:dyDescent="0.25"/>
  <cols>
    <col min="1" max="1" width="9.140625" style="2"/>
    <col min="2" max="10" width="12.42578125" style="2" customWidth="1"/>
    <col min="11" max="18" width="9.140625" style="2"/>
  </cols>
  <sheetData>
    <row r="1" spans="2:10" ht="15.75" thickBot="1" x14ac:dyDescent="0.3"/>
    <row r="2" spans="2:10" x14ac:dyDescent="0.25">
      <c r="B2" s="3"/>
      <c r="C2" s="4"/>
      <c r="D2" s="4"/>
      <c r="E2" s="4"/>
      <c r="F2" s="4"/>
      <c r="G2" s="4"/>
      <c r="H2" s="4"/>
      <c r="I2" s="4"/>
      <c r="J2" s="5"/>
    </row>
    <row r="3" spans="2:10" x14ac:dyDescent="0.25">
      <c r="B3" s="6"/>
      <c r="C3" s="7"/>
      <c r="D3" s="7"/>
      <c r="E3" s="7"/>
      <c r="F3" s="7"/>
      <c r="G3" s="7"/>
      <c r="H3" s="7"/>
      <c r="I3" s="7"/>
      <c r="J3" s="8"/>
    </row>
    <row r="4" spans="2:10" x14ac:dyDescent="0.25">
      <c r="B4" s="6"/>
      <c r="C4" s="7"/>
      <c r="D4" s="7"/>
      <c r="E4" s="7"/>
      <c r="F4" s="7"/>
      <c r="G4" s="7"/>
      <c r="H4" s="7"/>
      <c r="I4" s="7"/>
      <c r="J4" s="8"/>
    </row>
    <row r="5" spans="2:10" ht="31.5" x14ac:dyDescent="0.3">
      <c r="B5" s="6"/>
      <c r="C5" s="7"/>
      <c r="D5" s="7"/>
      <c r="E5" s="9"/>
      <c r="F5" s="10" t="s">
        <v>13</v>
      </c>
      <c r="G5" s="7"/>
      <c r="H5" s="7"/>
      <c r="I5" s="7"/>
      <c r="J5" s="8"/>
    </row>
    <row r="6" spans="2:10" ht="41.25" customHeight="1" x14ac:dyDescent="0.25">
      <c r="B6" s="6"/>
      <c r="C6" s="7"/>
      <c r="D6" s="7"/>
      <c r="E6" s="302" t="s">
        <v>1267</v>
      </c>
      <c r="F6" s="302"/>
      <c r="G6" s="302"/>
      <c r="H6" s="7"/>
      <c r="I6" s="7"/>
      <c r="J6" s="8"/>
    </row>
    <row r="7" spans="2:10" ht="26.25" x14ac:dyDescent="0.25">
      <c r="B7" s="6"/>
      <c r="C7" s="7"/>
      <c r="D7" s="7"/>
      <c r="E7" s="7"/>
      <c r="F7" s="11" t="s">
        <v>557</v>
      </c>
      <c r="G7" s="7"/>
      <c r="H7" s="7"/>
      <c r="I7" s="7"/>
      <c r="J7" s="8"/>
    </row>
    <row r="8" spans="2:10" ht="26.25" x14ac:dyDescent="0.25">
      <c r="B8" s="6"/>
      <c r="C8" s="7"/>
      <c r="D8" s="7"/>
      <c r="E8" s="7"/>
      <c r="F8" s="11" t="s">
        <v>1298</v>
      </c>
      <c r="G8" s="7"/>
      <c r="H8" s="7"/>
      <c r="I8" s="7"/>
      <c r="J8" s="8"/>
    </row>
    <row r="9" spans="2:10" ht="21" x14ac:dyDescent="0.25">
      <c r="B9" s="6"/>
      <c r="C9" s="7"/>
      <c r="D9" s="7"/>
      <c r="E9" s="7"/>
      <c r="F9" s="12" t="s">
        <v>1493</v>
      </c>
      <c r="G9" s="7"/>
      <c r="H9" s="7"/>
      <c r="I9" s="7"/>
      <c r="J9" s="8"/>
    </row>
    <row r="10" spans="2:10" ht="21" x14ac:dyDescent="0.25">
      <c r="B10" s="6"/>
      <c r="C10" s="7"/>
      <c r="D10" s="7"/>
      <c r="E10" s="7"/>
      <c r="F10" s="12" t="s">
        <v>1494</v>
      </c>
      <c r="G10" s="7"/>
      <c r="H10" s="7"/>
      <c r="I10" s="7"/>
      <c r="J10" s="8"/>
    </row>
    <row r="11" spans="2:10" ht="21" x14ac:dyDescent="0.25">
      <c r="B11" s="6"/>
      <c r="C11" s="7"/>
      <c r="D11" s="7"/>
      <c r="E11" s="7"/>
      <c r="F11" s="12"/>
      <c r="G11" s="7"/>
      <c r="H11" s="7"/>
      <c r="I11" s="7"/>
      <c r="J11" s="8"/>
    </row>
    <row r="12" spans="2:10" x14ac:dyDescent="0.25">
      <c r="B12" s="6"/>
      <c r="C12" s="7"/>
      <c r="D12" s="7"/>
      <c r="E12" s="7"/>
      <c r="F12" s="7"/>
      <c r="G12" s="7"/>
      <c r="H12" s="7"/>
      <c r="I12" s="7"/>
      <c r="J12" s="8"/>
    </row>
    <row r="13" spans="2:10" x14ac:dyDescent="0.25">
      <c r="B13" s="6"/>
      <c r="C13" s="7"/>
      <c r="D13" s="7"/>
      <c r="E13" s="7"/>
      <c r="F13" s="7"/>
      <c r="G13" s="7"/>
      <c r="H13" s="7"/>
      <c r="I13" s="7"/>
      <c r="J13" s="8"/>
    </row>
    <row r="14" spans="2:10" x14ac:dyDescent="0.25">
      <c r="B14" s="6"/>
      <c r="C14" s="7"/>
      <c r="D14" s="7"/>
      <c r="E14" s="7"/>
      <c r="F14" s="7"/>
      <c r="G14" s="7"/>
      <c r="H14" s="7"/>
      <c r="I14" s="7"/>
      <c r="J14" s="8"/>
    </row>
    <row r="15" spans="2:10" x14ac:dyDescent="0.25">
      <c r="B15" s="6"/>
      <c r="C15" s="7"/>
      <c r="D15" s="7"/>
      <c r="E15" s="7"/>
      <c r="F15" s="7"/>
      <c r="G15" s="7"/>
      <c r="H15" s="7"/>
      <c r="I15" s="7"/>
      <c r="J15" s="8"/>
    </row>
    <row r="16" spans="2:10" x14ac:dyDescent="0.25">
      <c r="B16" s="6"/>
      <c r="C16" s="7"/>
      <c r="D16" s="7"/>
      <c r="E16" s="7"/>
      <c r="F16" s="7"/>
      <c r="G16" s="7"/>
      <c r="H16" s="7"/>
      <c r="I16" s="7"/>
      <c r="J16" s="8"/>
    </row>
    <row r="17" spans="2:10" x14ac:dyDescent="0.25">
      <c r="B17" s="6"/>
      <c r="C17" s="7"/>
      <c r="D17" s="7"/>
      <c r="E17" s="7"/>
      <c r="F17" s="7"/>
      <c r="G17" s="7"/>
      <c r="H17" s="7"/>
      <c r="I17" s="7"/>
      <c r="J17" s="8"/>
    </row>
    <row r="18" spans="2:10" x14ac:dyDescent="0.25">
      <c r="B18" s="6"/>
      <c r="C18" s="7"/>
      <c r="D18" s="7"/>
      <c r="E18" s="7"/>
      <c r="F18" s="7"/>
      <c r="G18" s="7"/>
      <c r="H18" s="7"/>
      <c r="I18" s="7"/>
      <c r="J18" s="8"/>
    </row>
    <row r="19" spans="2:10" x14ac:dyDescent="0.25">
      <c r="B19" s="6"/>
      <c r="C19" s="7"/>
      <c r="D19" s="7"/>
      <c r="E19" s="7"/>
      <c r="F19" s="7"/>
      <c r="G19" s="7"/>
      <c r="H19" s="7"/>
      <c r="I19" s="7"/>
      <c r="J19" s="8"/>
    </row>
    <row r="20" spans="2:10" x14ac:dyDescent="0.25">
      <c r="B20" s="6"/>
      <c r="C20" s="7"/>
      <c r="D20" s="7"/>
      <c r="E20" s="7"/>
      <c r="F20" s="7"/>
      <c r="G20" s="7"/>
      <c r="H20" s="7"/>
      <c r="I20" s="7"/>
      <c r="J20" s="8"/>
    </row>
    <row r="21" spans="2:10" x14ac:dyDescent="0.25">
      <c r="B21" s="6"/>
      <c r="C21" s="7"/>
      <c r="D21" s="7"/>
      <c r="E21" s="7"/>
      <c r="F21" s="7"/>
      <c r="G21" s="7"/>
      <c r="H21" s="7"/>
      <c r="I21" s="7"/>
      <c r="J21" s="8"/>
    </row>
    <row r="22" spans="2:10" x14ac:dyDescent="0.25">
      <c r="B22" s="6"/>
      <c r="C22" s="7"/>
      <c r="D22" s="7"/>
      <c r="E22" s="7"/>
      <c r="F22" s="13" t="s">
        <v>14</v>
      </c>
      <c r="G22" s="7"/>
      <c r="H22" s="7"/>
      <c r="I22" s="7"/>
      <c r="J22" s="8"/>
    </row>
    <row r="23" spans="2:10" x14ac:dyDescent="0.25">
      <c r="B23" s="6"/>
      <c r="C23" s="7"/>
      <c r="D23" s="7"/>
      <c r="E23" s="7"/>
      <c r="F23" s="14"/>
      <c r="G23" s="7"/>
      <c r="H23" s="7"/>
      <c r="I23" s="7"/>
      <c r="J23" s="8"/>
    </row>
    <row r="24" spans="2:10" ht="15.75" x14ac:dyDescent="0.25">
      <c r="B24" s="6"/>
      <c r="C24" s="7"/>
      <c r="D24" s="305" t="s">
        <v>15</v>
      </c>
      <c r="E24" s="304" t="s">
        <v>16</v>
      </c>
      <c r="F24" s="304"/>
      <c r="G24" s="304"/>
      <c r="H24" s="304"/>
      <c r="I24" s="7"/>
      <c r="J24" s="8"/>
    </row>
    <row r="25" spans="2:10" ht="15.75" x14ac:dyDescent="0.25">
      <c r="B25" s="6"/>
      <c r="C25" s="7"/>
      <c r="D25" s="265"/>
      <c r="E25" s="266"/>
      <c r="F25" s="266"/>
      <c r="G25" s="266"/>
      <c r="H25" s="265"/>
      <c r="I25" s="7"/>
      <c r="J25" s="8"/>
    </row>
    <row r="26" spans="2:10" ht="15.75" x14ac:dyDescent="0.25">
      <c r="B26" s="6"/>
      <c r="C26" s="7"/>
      <c r="D26" s="305" t="s">
        <v>17</v>
      </c>
      <c r="E26" s="304"/>
      <c r="F26" s="304"/>
      <c r="G26" s="304"/>
      <c r="H26" s="304"/>
      <c r="I26" s="7"/>
      <c r="J26" s="8"/>
    </row>
    <row r="27" spans="2:10" ht="15.75" x14ac:dyDescent="0.25">
      <c r="B27" s="6"/>
      <c r="C27" s="7"/>
      <c r="D27" s="267"/>
      <c r="E27" s="267"/>
      <c r="F27" s="267"/>
      <c r="G27" s="267"/>
      <c r="H27" s="267"/>
      <c r="I27" s="7"/>
      <c r="J27" s="8"/>
    </row>
    <row r="28" spans="2:10" ht="15.75" x14ac:dyDescent="0.25">
      <c r="B28" s="6"/>
      <c r="C28" s="7"/>
      <c r="D28" s="305" t="s">
        <v>18</v>
      </c>
      <c r="E28" s="304" t="s">
        <v>16</v>
      </c>
      <c r="F28" s="304"/>
      <c r="G28" s="304"/>
      <c r="H28" s="304"/>
      <c r="I28" s="7"/>
      <c r="J28" s="8"/>
    </row>
    <row r="29" spans="2:10" ht="15.75" x14ac:dyDescent="0.25">
      <c r="B29" s="6"/>
      <c r="C29" s="7"/>
      <c r="D29" s="266"/>
      <c r="E29" s="266"/>
      <c r="F29" s="266"/>
      <c r="G29" s="266"/>
      <c r="H29" s="266"/>
      <c r="I29" s="7"/>
      <c r="J29" s="8"/>
    </row>
    <row r="30" spans="2:10" ht="15.75" x14ac:dyDescent="0.25">
      <c r="B30" s="6"/>
      <c r="C30" s="7"/>
      <c r="D30" s="305" t="s">
        <v>19</v>
      </c>
      <c r="E30" s="304" t="s">
        <v>16</v>
      </c>
      <c r="F30" s="304"/>
      <c r="G30" s="304"/>
      <c r="H30" s="304"/>
      <c r="I30" s="7"/>
      <c r="J30" s="8"/>
    </row>
    <row r="31" spans="2:10" ht="15.75" x14ac:dyDescent="0.25">
      <c r="B31" s="6"/>
      <c r="C31" s="7"/>
      <c r="D31" s="265"/>
      <c r="E31" s="265"/>
      <c r="F31" s="265"/>
      <c r="G31" s="265"/>
      <c r="H31" s="265"/>
      <c r="I31" s="7"/>
      <c r="J31" s="8"/>
    </row>
    <row r="32" spans="2:10" ht="15.75" x14ac:dyDescent="0.25">
      <c r="B32" s="6"/>
      <c r="C32" s="7"/>
      <c r="D32" s="303" t="s">
        <v>1491</v>
      </c>
      <c r="E32" s="304"/>
      <c r="F32" s="304"/>
      <c r="G32" s="304"/>
      <c r="H32" s="304"/>
      <c r="I32" s="7"/>
      <c r="J32" s="8"/>
    </row>
    <row r="33" spans="2:10" ht="15.75" x14ac:dyDescent="0.25">
      <c r="B33" s="6"/>
      <c r="C33" s="7"/>
      <c r="D33" s="265"/>
      <c r="E33" s="265"/>
      <c r="F33" s="268"/>
      <c r="G33" s="265"/>
      <c r="H33" s="265"/>
      <c r="I33" s="7"/>
      <c r="J33" s="8"/>
    </row>
    <row r="34" spans="2:10" ht="15.75" x14ac:dyDescent="0.25">
      <c r="B34" s="6"/>
      <c r="C34" s="7"/>
      <c r="D34" s="300" t="s">
        <v>1490</v>
      </c>
      <c r="E34" s="301"/>
      <c r="F34" s="301"/>
      <c r="G34" s="301"/>
      <c r="H34" s="301"/>
      <c r="I34" s="7"/>
      <c r="J34" s="8"/>
    </row>
    <row r="35" spans="2:10" x14ac:dyDescent="0.25">
      <c r="B35" s="6"/>
      <c r="C35" s="7"/>
      <c r="D35" s="95"/>
      <c r="E35" s="95"/>
      <c r="F35" s="95"/>
      <c r="G35" s="95"/>
      <c r="H35" s="95"/>
      <c r="I35" s="7"/>
      <c r="J35" s="8"/>
    </row>
    <row r="36" spans="2:10" ht="15.75" thickBot="1" x14ac:dyDescent="0.3">
      <c r="B36" s="15"/>
      <c r="C36" s="16"/>
      <c r="D36" s="16"/>
      <c r="E36" s="16"/>
      <c r="F36" s="16"/>
      <c r="G36" s="16"/>
      <c r="H36" s="16"/>
      <c r="I36" s="16"/>
      <c r="J36" s="17"/>
    </row>
  </sheetData>
  <mergeCells count="7">
    <mergeCell ref="D34:H34"/>
    <mergeCell ref="E6:G6"/>
    <mergeCell ref="D32:H32"/>
    <mergeCell ref="D24:H24"/>
    <mergeCell ref="D26:H26"/>
    <mergeCell ref="D28:H28"/>
    <mergeCell ref="D30:H30"/>
  </mergeCells>
  <hyperlinks>
    <hyperlink ref="D24:H24" location="'A. HTT General'!A1" display="Tab A: HTT General"/>
    <hyperlink ref="D26:H26" location="'B1. HTT Mortgage Assets'!A1" display="Worksheet B1: HTT Mortgage Assets"/>
    <hyperlink ref="D28:H28" location="'C. HTT Harmonised Glossary'!A1" display="Worksheet C: HTT Harmonised Glossary"/>
    <hyperlink ref="D30:H30" location="Disclaimer!A1" display="Disclaimer"/>
    <hyperlink ref="D32:H32" location="'E. Investor Report'!A1" display="Worksheet F: Investor Report"/>
    <hyperlink ref="D34:H34" location="'F. Optional ECB-ECAIs data'!A1" display="Worksheet F: Optional ECB-ECAIs data"/>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E36E00"/>
  </sheetPr>
  <dimension ref="A1:N413"/>
  <sheetViews>
    <sheetView topLeftCell="A207" zoomScale="80" zoomScaleNormal="80" workbookViewId="0">
      <selection activeCell="D98" sqref="D98"/>
    </sheetView>
  </sheetViews>
  <sheetFormatPr defaultColWidth="8.85546875" defaultRowHeight="15" outlineLevelRow="1" x14ac:dyDescent="0.25"/>
  <cols>
    <col min="1" max="1" width="13.28515625" style="23" customWidth="1"/>
    <col min="2" max="2" width="60.7109375" style="23" customWidth="1"/>
    <col min="3" max="3" width="44.140625" style="23" customWidth="1"/>
    <col min="4" max="4" width="40.7109375" style="23" customWidth="1"/>
    <col min="5" max="5" width="6.7109375" style="23" customWidth="1"/>
    <col min="6" max="6" width="41.7109375" style="23" customWidth="1"/>
    <col min="7" max="7" width="41.7109375" style="21" customWidth="1"/>
    <col min="8" max="8" width="7.28515625" style="23" customWidth="1"/>
    <col min="9" max="9" width="71.85546875" style="23" customWidth="1"/>
    <col min="10" max="11" width="47.7109375" style="23" customWidth="1"/>
    <col min="12" max="12" width="7.28515625" style="23" customWidth="1"/>
    <col min="13" max="13" width="25.7109375" style="23" customWidth="1"/>
    <col min="14" max="14" width="25.7109375" style="21" customWidth="1"/>
    <col min="15" max="16384" width="8.85546875" style="52"/>
  </cols>
  <sheetData>
    <row r="1" spans="1:13" ht="31.5" x14ac:dyDescent="0.25">
      <c r="A1" s="140" t="s">
        <v>1268</v>
      </c>
      <c r="B1" s="140"/>
      <c r="C1" s="21"/>
      <c r="D1" s="21"/>
      <c r="E1" s="21"/>
      <c r="F1" s="139" t="s">
        <v>1288</v>
      </c>
      <c r="H1" s="21"/>
      <c r="I1" s="140"/>
      <c r="J1" s="21"/>
      <c r="K1" s="21"/>
      <c r="L1" s="21"/>
      <c r="M1" s="21"/>
    </row>
    <row r="2" spans="1:13" ht="15.75" thickBot="1" x14ac:dyDescent="0.3">
      <c r="A2" s="21"/>
      <c r="B2" s="22"/>
      <c r="C2" s="22"/>
      <c r="D2" s="21"/>
      <c r="E2" s="21"/>
      <c r="F2" s="21"/>
      <c r="H2" s="21"/>
      <c r="L2" s="21"/>
      <c r="M2" s="21"/>
    </row>
    <row r="3" spans="1:13" ht="19.5" thickBot="1" x14ac:dyDescent="0.3">
      <c r="A3" s="24"/>
      <c r="B3" s="25" t="s">
        <v>20</v>
      </c>
      <c r="C3" s="26" t="s">
        <v>162</v>
      </c>
      <c r="D3" s="24"/>
      <c r="E3" s="24"/>
      <c r="F3" s="21"/>
      <c r="G3" s="24"/>
      <c r="H3" s="21"/>
      <c r="L3" s="21"/>
      <c r="M3" s="21"/>
    </row>
    <row r="4" spans="1:13" ht="15.75" thickBot="1" x14ac:dyDescent="0.3">
      <c r="H4" s="21"/>
      <c r="L4" s="21"/>
      <c r="M4" s="21"/>
    </row>
    <row r="5" spans="1:13" ht="18.75" x14ac:dyDescent="0.25">
      <c r="A5" s="27"/>
      <c r="B5" s="28" t="s">
        <v>21</v>
      </c>
      <c r="C5" s="27"/>
      <c r="E5" s="29"/>
      <c r="F5" s="29"/>
      <c r="H5" s="21"/>
      <c r="L5" s="21"/>
      <c r="M5" s="21"/>
    </row>
    <row r="6" spans="1:13" x14ac:dyDescent="0.25">
      <c r="B6" s="31" t="s">
        <v>22</v>
      </c>
      <c r="H6" s="21"/>
      <c r="L6" s="21"/>
      <c r="M6" s="21"/>
    </row>
    <row r="7" spans="1:13" x14ac:dyDescent="0.25">
      <c r="B7" s="30" t="s">
        <v>23</v>
      </c>
      <c r="H7" s="21"/>
      <c r="L7" s="21"/>
      <c r="M7" s="21"/>
    </row>
    <row r="8" spans="1:13" x14ac:dyDescent="0.25">
      <c r="B8" s="30" t="s">
        <v>24</v>
      </c>
      <c r="F8" s="23" t="s">
        <v>25</v>
      </c>
      <c r="H8" s="21"/>
      <c r="L8" s="21"/>
      <c r="M8" s="21"/>
    </row>
    <row r="9" spans="1:13" x14ac:dyDescent="0.25">
      <c r="B9" s="31" t="s">
        <v>26</v>
      </c>
      <c r="H9" s="21"/>
      <c r="L9" s="21"/>
      <c r="M9" s="21"/>
    </row>
    <row r="10" spans="1:13" x14ac:dyDescent="0.25">
      <c r="B10" s="31" t="s">
        <v>27</v>
      </c>
      <c r="H10" s="21"/>
      <c r="L10" s="21"/>
      <c r="M10" s="21"/>
    </row>
    <row r="11" spans="1:13" ht="15.75" thickBot="1" x14ac:dyDescent="0.3">
      <c r="B11" s="32" t="s">
        <v>28</v>
      </c>
      <c r="H11" s="21"/>
      <c r="L11" s="21"/>
      <c r="M11" s="21"/>
    </row>
    <row r="12" spans="1:13" x14ac:dyDescent="0.25">
      <c r="B12" s="33"/>
      <c r="H12" s="21"/>
      <c r="L12" s="21"/>
      <c r="M12" s="21"/>
    </row>
    <row r="13" spans="1:13" ht="37.5" x14ac:dyDescent="0.25">
      <c r="A13" s="34" t="s">
        <v>29</v>
      </c>
      <c r="B13" s="34" t="s">
        <v>22</v>
      </c>
      <c r="C13" s="35"/>
      <c r="D13" s="35"/>
      <c r="E13" s="35"/>
      <c r="F13" s="35"/>
      <c r="G13" s="36"/>
      <c r="H13" s="21"/>
      <c r="L13" s="21"/>
      <c r="M13" s="21"/>
    </row>
    <row r="14" spans="1:13" x14ac:dyDescent="0.25">
      <c r="A14" s="23" t="s">
        <v>30</v>
      </c>
      <c r="B14" s="37" t="s">
        <v>0</v>
      </c>
      <c r="C14" s="23" t="s">
        <v>557</v>
      </c>
      <c r="E14" s="29"/>
      <c r="F14" s="29"/>
      <c r="H14" s="21"/>
      <c r="L14" s="21"/>
      <c r="M14" s="21"/>
    </row>
    <row r="15" spans="1:13" x14ac:dyDescent="0.25">
      <c r="A15" s="23" t="s">
        <v>32</v>
      </c>
      <c r="B15" s="37" t="s">
        <v>33</v>
      </c>
      <c r="C15" s="101" t="s">
        <v>1319</v>
      </c>
      <c r="E15" s="29"/>
      <c r="F15" s="29"/>
      <c r="H15" s="21"/>
      <c r="L15" s="21"/>
      <c r="M15" s="21"/>
    </row>
    <row r="16" spans="1:13" x14ac:dyDescent="0.25">
      <c r="A16" s="23" t="s">
        <v>34</v>
      </c>
      <c r="B16" s="37" t="s">
        <v>35</v>
      </c>
      <c r="C16" s="153" t="s">
        <v>1299</v>
      </c>
      <c r="E16" s="29"/>
      <c r="F16" s="29"/>
      <c r="H16" s="21"/>
      <c r="L16" s="21"/>
      <c r="M16" s="21"/>
    </row>
    <row r="17" spans="1:13" x14ac:dyDescent="0.25">
      <c r="A17" s="23" t="s">
        <v>36</v>
      </c>
      <c r="B17" s="37" t="s">
        <v>37</v>
      </c>
      <c r="C17" s="291">
        <v>43280</v>
      </c>
      <c r="E17" s="29"/>
      <c r="F17" s="29"/>
      <c r="H17" s="21"/>
      <c r="L17" s="21"/>
      <c r="M17" s="21"/>
    </row>
    <row r="18" spans="1:13" outlineLevel="1" x14ac:dyDescent="0.25">
      <c r="A18" s="23" t="s">
        <v>38</v>
      </c>
      <c r="B18" s="38" t="s">
        <v>39</v>
      </c>
      <c r="E18" s="29"/>
      <c r="F18" s="29"/>
      <c r="H18" s="21"/>
      <c r="L18" s="21"/>
      <c r="M18" s="21"/>
    </row>
    <row r="19" spans="1:13" outlineLevel="1" x14ac:dyDescent="0.25">
      <c r="A19" s="23" t="s">
        <v>40</v>
      </c>
      <c r="B19" s="38" t="s">
        <v>41</v>
      </c>
      <c r="E19" s="29"/>
      <c r="F19" s="29"/>
      <c r="H19" s="21"/>
      <c r="L19" s="21"/>
      <c r="M19" s="21"/>
    </row>
    <row r="20" spans="1:13" outlineLevel="1" x14ac:dyDescent="0.25">
      <c r="A20" s="23" t="s">
        <v>42</v>
      </c>
      <c r="B20" s="38"/>
      <c r="E20" s="29"/>
      <c r="F20" s="29"/>
      <c r="H20" s="21"/>
      <c r="L20" s="21"/>
      <c r="M20" s="21"/>
    </row>
    <row r="21" spans="1:13" outlineLevel="1" x14ac:dyDescent="0.25">
      <c r="A21" s="23" t="s">
        <v>43</v>
      </c>
      <c r="B21" s="38"/>
      <c r="E21" s="29"/>
      <c r="F21" s="29"/>
      <c r="H21" s="21"/>
      <c r="L21" s="21"/>
      <c r="M21" s="21"/>
    </row>
    <row r="22" spans="1:13" outlineLevel="1" x14ac:dyDescent="0.25">
      <c r="A22" s="23" t="s">
        <v>44</v>
      </c>
      <c r="B22" s="38"/>
      <c r="E22" s="29"/>
      <c r="F22" s="29"/>
      <c r="H22" s="21"/>
      <c r="L22" s="21"/>
      <c r="M22" s="21"/>
    </row>
    <row r="23" spans="1:13" outlineLevel="1" x14ac:dyDescent="0.25">
      <c r="A23" s="23" t="s">
        <v>45</v>
      </c>
      <c r="B23" s="38"/>
      <c r="E23" s="29"/>
      <c r="F23" s="29"/>
      <c r="H23" s="21"/>
      <c r="L23" s="21"/>
      <c r="M23" s="21"/>
    </row>
    <row r="24" spans="1:13" outlineLevel="1" x14ac:dyDescent="0.25">
      <c r="A24" s="23" t="s">
        <v>46</v>
      </c>
      <c r="B24" s="38"/>
      <c r="E24" s="29"/>
      <c r="F24" s="29"/>
      <c r="H24" s="21"/>
      <c r="L24" s="21"/>
      <c r="M24" s="21"/>
    </row>
    <row r="25" spans="1:13" outlineLevel="1" x14ac:dyDescent="0.25">
      <c r="A25" s="23" t="s">
        <v>47</v>
      </c>
      <c r="B25" s="38"/>
      <c r="E25" s="29"/>
      <c r="F25" s="29"/>
      <c r="H25" s="21"/>
      <c r="L25" s="21"/>
      <c r="M25" s="21"/>
    </row>
    <row r="26" spans="1:13" ht="18.75" x14ac:dyDescent="0.25">
      <c r="A26" s="35"/>
      <c r="B26" s="34" t="s">
        <v>23</v>
      </c>
      <c r="C26" s="35"/>
      <c r="D26" s="35"/>
      <c r="E26" s="35"/>
      <c r="F26" s="35"/>
      <c r="G26" s="36"/>
      <c r="H26" s="21"/>
      <c r="L26" s="21"/>
      <c r="M26" s="21"/>
    </row>
    <row r="27" spans="1:13" x14ac:dyDescent="0.25">
      <c r="A27" s="23" t="s">
        <v>48</v>
      </c>
      <c r="B27" s="39" t="s">
        <v>49</v>
      </c>
      <c r="C27" s="122" t="s">
        <v>1313</v>
      </c>
      <c r="D27" s="40"/>
      <c r="E27" s="40"/>
      <c r="F27" s="40"/>
      <c r="H27" s="21"/>
      <c r="L27" s="21"/>
      <c r="M27" s="21"/>
    </row>
    <row r="28" spans="1:13" x14ac:dyDescent="0.25">
      <c r="A28" s="23" t="s">
        <v>50</v>
      </c>
      <c r="B28" s="39" t="s">
        <v>51</v>
      </c>
      <c r="C28" s="122" t="s">
        <v>1313</v>
      </c>
      <c r="D28" s="40"/>
      <c r="E28" s="40"/>
      <c r="F28" s="40"/>
      <c r="H28" s="21"/>
      <c r="L28" s="21"/>
      <c r="M28" s="21"/>
    </row>
    <row r="29" spans="1:13" ht="30" x14ac:dyDescent="0.25">
      <c r="A29" s="23" t="s">
        <v>52</v>
      </c>
      <c r="B29" s="39" t="s">
        <v>53</v>
      </c>
      <c r="C29" s="101" t="s">
        <v>1492</v>
      </c>
      <c r="E29" s="40"/>
      <c r="F29" s="40"/>
      <c r="H29" s="21"/>
      <c r="L29" s="21"/>
      <c r="M29" s="21"/>
    </row>
    <row r="30" spans="1:13" outlineLevel="1" x14ac:dyDescent="0.25">
      <c r="A30" s="23" t="s">
        <v>54</v>
      </c>
      <c r="B30" s="39"/>
      <c r="E30" s="40"/>
      <c r="F30" s="40"/>
      <c r="H30" s="21"/>
      <c r="L30" s="21"/>
      <c r="M30" s="21"/>
    </row>
    <row r="31" spans="1:13" outlineLevel="1" x14ac:dyDescent="0.25">
      <c r="A31" s="23" t="s">
        <v>55</v>
      </c>
      <c r="B31" s="39"/>
      <c r="E31" s="40"/>
      <c r="F31" s="40"/>
      <c r="H31" s="21"/>
      <c r="L31" s="21"/>
      <c r="M31" s="21"/>
    </row>
    <row r="32" spans="1:13" outlineLevel="1" x14ac:dyDescent="0.25">
      <c r="A32" s="23" t="s">
        <v>56</v>
      </c>
      <c r="B32" s="39"/>
      <c r="E32" s="40"/>
      <c r="F32" s="40"/>
      <c r="H32" s="21"/>
      <c r="L32" s="21"/>
      <c r="M32" s="21"/>
    </row>
    <row r="33" spans="1:13" outlineLevel="1" x14ac:dyDescent="0.25">
      <c r="A33" s="23" t="s">
        <v>57</v>
      </c>
      <c r="B33" s="39"/>
      <c r="E33" s="40"/>
      <c r="F33" s="40"/>
      <c r="H33" s="21"/>
      <c r="L33" s="21"/>
      <c r="M33" s="21"/>
    </row>
    <row r="34" spans="1:13" outlineLevel="1" x14ac:dyDescent="0.25">
      <c r="A34" s="23" t="s">
        <v>58</v>
      </c>
      <c r="B34" s="39"/>
      <c r="E34" s="40"/>
      <c r="F34" s="40"/>
      <c r="H34" s="21"/>
      <c r="L34" s="21"/>
      <c r="M34" s="21"/>
    </row>
    <row r="35" spans="1:13" outlineLevel="1" x14ac:dyDescent="0.25">
      <c r="A35" s="23" t="s">
        <v>59</v>
      </c>
      <c r="B35" s="41"/>
      <c r="E35" s="40"/>
      <c r="F35" s="40"/>
      <c r="H35" s="21"/>
      <c r="L35" s="21"/>
      <c r="M35" s="21"/>
    </row>
    <row r="36" spans="1:13" ht="18.75" x14ac:dyDescent="0.25">
      <c r="A36" s="34"/>
      <c r="B36" s="34" t="s">
        <v>24</v>
      </c>
      <c r="C36" s="34"/>
      <c r="D36" s="35"/>
      <c r="E36" s="35"/>
      <c r="F36" s="35"/>
      <c r="G36" s="36"/>
      <c r="H36" s="21"/>
      <c r="L36" s="21"/>
      <c r="M36" s="21"/>
    </row>
    <row r="37" spans="1:13" ht="15" customHeight="1" x14ac:dyDescent="0.25">
      <c r="A37" s="42"/>
      <c r="B37" s="43" t="s">
        <v>60</v>
      </c>
      <c r="C37" s="42" t="s">
        <v>61</v>
      </c>
      <c r="D37" s="42"/>
      <c r="E37" s="44"/>
      <c r="F37" s="45"/>
      <c r="G37" s="45"/>
      <c r="H37" s="21"/>
      <c r="L37" s="21"/>
      <c r="M37" s="21"/>
    </row>
    <row r="38" spans="1:13" x14ac:dyDescent="0.25">
      <c r="A38" s="23" t="s">
        <v>4</v>
      </c>
      <c r="B38" s="40" t="s">
        <v>1139</v>
      </c>
      <c r="C38" s="282">
        <f>ROUND('E. Investor Report'!D86/1000000,2)</f>
        <v>682.65</v>
      </c>
      <c r="F38" s="40"/>
      <c r="H38" s="21"/>
      <c r="L38" s="21"/>
      <c r="M38" s="21"/>
    </row>
    <row r="39" spans="1:13" x14ac:dyDescent="0.25">
      <c r="A39" s="23" t="s">
        <v>62</v>
      </c>
      <c r="B39" s="40" t="s">
        <v>63</v>
      </c>
      <c r="C39" s="282">
        <v>500</v>
      </c>
      <c r="F39" s="40"/>
      <c r="H39" s="21"/>
      <c r="L39" s="21"/>
      <c r="M39" s="21"/>
    </row>
    <row r="40" spans="1:13" outlineLevel="1" x14ac:dyDescent="0.25">
      <c r="A40" s="23" t="s">
        <v>64</v>
      </c>
      <c r="B40" s="46" t="s">
        <v>65</v>
      </c>
      <c r="C40" s="156">
        <f>ROUND('E. Investor Report'!E53/1000000,2)</f>
        <v>680.57</v>
      </c>
      <c r="F40" s="40"/>
      <c r="H40" s="21"/>
      <c r="L40" s="21"/>
      <c r="M40" s="21"/>
    </row>
    <row r="41" spans="1:13" outlineLevel="1" x14ac:dyDescent="0.25">
      <c r="A41" s="23" t="s">
        <v>66</v>
      </c>
      <c r="B41" s="46" t="s">
        <v>67</v>
      </c>
      <c r="C41" s="156">
        <f>'E. Investor Report'!E63/1000000</f>
        <v>557.82437838999999</v>
      </c>
      <c r="F41" s="40"/>
      <c r="H41" s="21"/>
      <c r="L41" s="21"/>
      <c r="M41" s="21"/>
    </row>
    <row r="42" spans="1:13" outlineLevel="1" x14ac:dyDescent="0.25">
      <c r="A42" s="23" t="s">
        <v>68</v>
      </c>
      <c r="B42" s="40"/>
      <c r="F42" s="40"/>
      <c r="H42" s="21"/>
      <c r="L42" s="21"/>
      <c r="M42" s="21"/>
    </row>
    <row r="43" spans="1:13" outlineLevel="1" x14ac:dyDescent="0.25">
      <c r="A43" s="23" t="s">
        <v>69</v>
      </c>
      <c r="B43" s="40"/>
      <c r="F43" s="40"/>
      <c r="H43" s="21"/>
      <c r="L43" s="21"/>
      <c r="M43" s="21"/>
    </row>
    <row r="44" spans="1:13" ht="15" customHeight="1" x14ac:dyDescent="0.25">
      <c r="A44" s="42"/>
      <c r="B44" s="43" t="s">
        <v>70</v>
      </c>
      <c r="C44" s="90" t="s">
        <v>1140</v>
      </c>
      <c r="D44" s="42" t="s">
        <v>71</v>
      </c>
      <c r="E44" s="44"/>
      <c r="F44" s="45" t="s">
        <v>72</v>
      </c>
      <c r="G44" s="45" t="s">
        <v>73</v>
      </c>
      <c r="H44" s="21"/>
      <c r="L44" s="21"/>
      <c r="M44" s="21"/>
    </row>
    <row r="45" spans="1:13" x14ac:dyDescent="0.25">
      <c r="A45" s="23" t="s">
        <v>8</v>
      </c>
      <c r="B45" s="40" t="s">
        <v>74</v>
      </c>
      <c r="C45" s="155">
        <v>5.2600000000000001E-2</v>
      </c>
      <c r="D45" s="155">
        <f>IF(OR(C38="[For completion]",C39="[For completion]"),"Please complete G.3.1.1 and G.3.1.2",(C38/C39-1))</f>
        <v>0.36529999999999996</v>
      </c>
      <c r="E45" s="59"/>
      <c r="F45" s="286">
        <v>0.25</v>
      </c>
      <c r="G45" s="23" t="s">
        <v>963</v>
      </c>
      <c r="H45" s="21"/>
      <c r="L45" s="21"/>
      <c r="M45" s="21"/>
    </row>
    <row r="46" spans="1:13" outlineLevel="1" x14ac:dyDescent="0.25">
      <c r="A46" s="23" t="s">
        <v>75</v>
      </c>
      <c r="B46" s="38" t="s">
        <v>76</v>
      </c>
      <c r="C46" s="59"/>
      <c r="D46" s="59"/>
      <c r="E46" s="59"/>
      <c r="F46" s="59"/>
      <c r="G46" s="59"/>
      <c r="H46" s="21"/>
      <c r="L46" s="21"/>
      <c r="M46" s="21"/>
    </row>
    <row r="47" spans="1:13" outlineLevel="1" x14ac:dyDescent="0.25">
      <c r="A47" s="23" t="s">
        <v>77</v>
      </c>
      <c r="B47" s="38" t="s">
        <v>78</v>
      </c>
      <c r="C47" s="59"/>
      <c r="D47" s="59"/>
      <c r="E47" s="59"/>
      <c r="F47" s="59"/>
      <c r="G47" s="59"/>
      <c r="H47" s="21"/>
      <c r="L47" s="21"/>
      <c r="M47" s="21"/>
    </row>
    <row r="48" spans="1:13" outlineLevel="1" x14ac:dyDescent="0.25">
      <c r="A48" s="23" t="s">
        <v>79</v>
      </c>
      <c r="B48" s="38"/>
      <c r="C48" s="59"/>
      <c r="D48" s="59"/>
      <c r="E48" s="59"/>
      <c r="F48" s="59"/>
      <c r="G48" s="59"/>
      <c r="H48" s="21"/>
      <c r="L48" s="21"/>
      <c r="M48" s="21"/>
    </row>
    <row r="49" spans="1:13" outlineLevel="1" x14ac:dyDescent="0.25">
      <c r="A49" s="23" t="s">
        <v>80</v>
      </c>
      <c r="B49" s="38"/>
      <c r="C49" s="59"/>
      <c r="D49" s="59"/>
      <c r="E49" s="59"/>
      <c r="F49" s="59"/>
      <c r="G49" s="59"/>
      <c r="H49" s="21"/>
      <c r="L49" s="21"/>
      <c r="M49" s="21"/>
    </row>
    <row r="50" spans="1:13" outlineLevel="1" x14ac:dyDescent="0.25">
      <c r="A50" s="23" t="s">
        <v>81</v>
      </c>
      <c r="B50" s="38"/>
      <c r="C50" s="59"/>
      <c r="D50" s="59"/>
      <c r="E50" s="59"/>
      <c r="F50" s="59"/>
      <c r="G50" s="59"/>
      <c r="H50" s="21"/>
      <c r="L50" s="21"/>
      <c r="M50" s="21"/>
    </row>
    <row r="51" spans="1:13" outlineLevel="1" x14ac:dyDescent="0.25">
      <c r="A51" s="23" t="s">
        <v>82</v>
      </c>
      <c r="B51" s="38"/>
      <c r="C51" s="59"/>
      <c r="D51" s="59"/>
      <c r="E51" s="59"/>
      <c r="F51" s="59"/>
      <c r="G51" s="59"/>
      <c r="H51" s="21"/>
      <c r="L51" s="21"/>
      <c r="M51" s="21"/>
    </row>
    <row r="52" spans="1:13" ht="15" customHeight="1" x14ac:dyDescent="0.25">
      <c r="A52" s="42"/>
      <c r="B52" s="43" t="s">
        <v>83</v>
      </c>
      <c r="C52" s="42" t="s">
        <v>61</v>
      </c>
      <c r="D52" s="42"/>
      <c r="E52" s="44"/>
      <c r="F52" s="45" t="s">
        <v>84</v>
      </c>
      <c r="G52" s="45"/>
      <c r="H52" s="21"/>
      <c r="L52" s="21"/>
      <c r="M52" s="21"/>
    </row>
    <row r="53" spans="1:13" x14ac:dyDescent="0.25">
      <c r="A53" s="23" t="s">
        <v>85</v>
      </c>
      <c r="B53" s="40" t="s">
        <v>86</v>
      </c>
      <c r="C53" s="156">
        <f>C38</f>
        <v>682.65</v>
      </c>
      <c r="E53" s="47"/>
      <c r="F53" s="145">
        <f>C53/$C$58</f>
        <v>1</v>
      </c>
      <c r="G53" s="48"/>
      <c r="H53" s="21"/>
      <c r="L53" s="21"/>
      <c r="M53" s="21"/>
    </row>
    <row r="54" spans="1:13" x14ac:dyDescent="0.25">
      <c r="A54" s="23" t="s">
        <v>87</v>
      </c>
      <c r="B54" s="40" t="s">
        <v>88</v>
      </c>
      <c r="C54" s="147">
        <v>0</v>
      </c>
      <c r="E54" s="47"/>
      <c r="F54" s="146">
        <f>C54/$C$58</f>
        <v>0</v>
      </c>
      <c r="G54" s="48"/>
      <c r="H54" s="21"/>
      <c r="L54" s="21"/>
      <c r="M54" s="21"/>
    </row>
    <row r="55" spans="1:13" x14ac:dyDescent="0.25">
      <c r="A55" s="23" t="s">
        <v>89</v>
      </c>
      <c r="B55" s="40" t="s">
        <v>90</v>
      </c>
      <c r="C55" s="147">
        <v>0</v>
      </c>
      <c r="E55" s="47"/>
      <c r="F55" s="146">
        <f>C55/$C$58</f>
        <v>0</v>
      </c>
      <c r="G55" s="48"/>
      <c r="H55" s="21"/>
      <c r="L55" s="21"/>
      <c r="M55" s="21"/>
    </row>
    <row r="56" spans="1:13" x14ac:dyDescent="0.25">
      <c r="A56" s="23" t="s">
        <v>91</v>
      </c>
      <c r="B56" s="40" t="s">
        <v>92</v>
      </c>
      <c r="C56" s="147">
        <v>0</v>
      </c>
      <c r="E56" s="47"/>
      <c r="F56" s="146">
        <f>C56/$C$58</f>
        <v>0</v>
      </c>
      <c r="G56" s="48"/>
      <c r="H56" s="21"/>
      <c r="L56" s="21"/>
      <c r="M56" s="21"/>
    </row>
    <row r="57" spans="1:13" x14ac:dyDescent="0.25">
      <c r="A57" s="23" t="s">
        <v>93</v>
      </c>
      <c r="B57" s="23" t="s">
        <v>94</v>
      </c>
      <c r="C57" s="147">
        <v>0</v>
      </c>
      <c r="E57" s="47"/>
      <c r="F57" s="145">
        <f>IF($C$58=0,"",IF(C57="[for completion]","",C57/$C$58))</f>
        <v>0</v>
      </c>
      <c r="G57" s="48"/>
      <c r="H57" s="21"/>
      <c r="L57" s="21"/>
      <c r="M57" s="21"/>
    </row>
    <row r="58" spans="1:13" x14ac:dyDescent="0.25">
      <c r="A58" s="23" t="s">
        <v>95</v>
      </c>
      <c r="B58" s="49" t="s">
        <v>96</v>
      </c>
      <c r="C58" s="280">
        <f>SUM(C53:C57)</f>
        <v>682.65</v>
      </c>
      <c r="D58" s="47"/>
      <c r="E58" s="47"/>
      <c r="F58" s="50">
        <f>SUM(F53:F57)</f>
        <v>1</v>
      </c>
      <c r="G58" s="48"/>
      <c r="H58" s="21"/>
      <c r="L58" s="21"/>
      <c r="M58" s="21"/>
    </row>
    <row r="59" spans="1:13" outlineLevel="1" x14ac:dyDescent="0.25">
      <c r="A59" s="23" t="s">
        <v>97</v>
      </c>
      <c r="B59" s="51" t="s">
        <v>98</v>
      </c>
      <c r="E59" s="47"/>
      <c r="F59" s="48">
        <f t="shared" ref="F59:F64" si="0">IF($C$58=0,"",IF(C59="[for completion]","",C59/$C$58))</f>
        <v>0</v>
      </c>
      <c r="G59" s="48"/>
      <c r="H59" s="21"/>
      <c r="L59" s="21"/>
      <c r="M59" s="21"/>
    </row>
    <row r="60" spans="1:13" outlineLevel="1" x14ac:dyDescent="0.25">
      <c r="A60" s="23" t="s">
        <v>99</v>
      </c>
      <c r="B60" s="51" t="s">
        <v>98</v>
      </c>
      <c r="E60" s="47"/>
      <c r="F60" s="48">
        <f t="shared" si="0"/>
        <v>0</v>
      </c>
      <c r="G60" s="48"/>
      <c r="H60" s="21"/>
      <c r="L60" s="21"/>
      <c r="M60" s="21"/>
    </row>
    <row r="61" spans="1:13" outlineLevel="1" x14ac:dyDescent="0.25">
      <c r="A61" s="23" t="s">
        <v>100</v>
      </c>
      <c r="B61" s="51" t="s">
        <v>98</v>
      </c>
      <c r="E61" s="47"/>
      <c r="F61" s="48">
        <f t="shared" si="0"/>
        <v>0</v>
      </c>
      <c r="G61" s="48"/>
      <c r="H61" s="21"/>
      <c r="L61" s="21"/>
      <c r="M61" s="21"/>
    </row>
    <row r="62" spans="1:13" outlineLevel="1" x14ac:dyDescent="0.25">
      <c r="A62" s="23" t="s">
        <v>101</v>
      </c>
      <c r="B62" s="51" t="s">
        <v>98</v>
      </c>
      <c r="E62" s="47"/>
      <c r="F62" s="48">
        <f t="shared" si="0"/>
        <v>0</v>
      </c>
      <c r="G62" s="48"/>
      <c r="H62" s="21"/>
      <c r="L62" s="21"/>
      <c r="M62" s="21"/>
    </row>
    <row r="63" spans="1:13" outlineLevel="1" x14ac:dyDescent="0.25">
      <c r="A63" s="23" t="s">
        <v>102</v>
      </c>
      <c r="B63" s="51" t="s">
        <v>98</v>
      </c>
      <c r="E63" s="47"/>
      <c r="F63" s="48">
        <f t="shared" si="0"/>
        <v>0</v>
      </c>
      <c r="G63" s="48"/>
      <c r="H63" s="21"/>
      <c r="L63" s="21"/>
      <c r="M63" s="21"/>
    </row>
    <row r="64" spans="1:13" outlineLevel="1" x14ac:dyDescent="0.25">
      <c r="A64" s="23" t="s">
        <v>103</v>
      </c>
      <c r="B64" s="51" t="s">
        <v>98</v>
      </c>
      <c r="C64" s="52"/>
      <c r="D64" s="52"/>
      <c r="E64" s="52"/>
      <c r="F64" s="48">
        <f t="shared" si="0"/>
        <v>0</v>
      </c>
      <c r="G64" s="50"/>
      <c r="H64" s="21"/>
      <c r="L64" s="21"/>
      <c r="M64" s="21"/>
    </row>
    <row r="65" spans="1:13" ht="15" customHeight="1" x14ac:dyDescent="0.25">
      <c r="A65" s="42"/>
      <c r="B65" s="43" t="s">
        <v>104</v>
      </c>
      <c r="C65" s="90" t="s">
        <v>1151</v>
      </c>
      <c r="D65" s="90" t="s">
        <v>1152</v>
      </c>
      <c r="E65" s="44"/>
      <c r="F65" s="45" t="s">
        <v>105</v>
      </c>
      <c r="G65" s="53" t="s">
        <v>106</v>
      </c>
      <c r="H65" s="21"/>
      <c r="L65" s="21"/>
      <c r="M65" s="21"/>
    </row>
    <row r="66" spans="1:13" x14ac:dyDescent="0.25">
      <c r="A66" s="23" t="s">
        <v>107</v>
      </c>
      <c r="B66" s="40" t="s">
        <v>1200</v>
      </c>
      <c r="C66" s="287">
        <v>7.0853307810262178</v>
      </c>
      <c r="D66" s="287">
        <v>6.0505371129310364</v>
      </c>
      <c r="E66" s="37"/>
      <c r="F66" s="54"/>
      <c r="G66" s="55"/>
      <c r="H66" s="21"/>
      <c r="L66" s="21"/>
      <c r="M66" s="21"/>
    </row>
    <row r="67" spans="1:13" x14ac:dyDescent="0.25">
      <c r="B67" s="40"/>
      <c r="C67" s="101"/>
      <c r="E67" s="37"/>
      <c r="F67" s="54"/>
      <c r="G67" s="55"/>
      <c r="H67" s="21"/>
      <c r="L67" s="21"/>
      <c r="M67" s="21"/>
    </row>
    <row r="68" spans="1:13" x14ac:dyDescent="0.25">
      <c r="B68" s="40" t="s">
        <v>1145</v>
      </c>
      <c r="C68" s="128"/>
      <c r="D68" s="37"/>
      <c r="E68" s="37"/>
      <c r="F68" s="55"/>
      <c r="G68" s="55"/>
      <c r="H68" s="21"/>
      <c r="L68" s="21"/>
      <c r="M68" s="21"/>
    </row>
    <row r="69" spans="1:13" x14ac:dyDescent="0.25">
      <c r="B69" s="40" t="s">
        <v>109</v>
      </c>
      <c r="C69" s="101"/>
      <c r="E69" s="37"/>
      <c r="F69" s="55"/>
      <c r="G69" s="55"/>
      <c r="H69" s="21"/>
      <c r="L69" s="21"/>
      <c r="M69" s="21"/>
    </row>
    <row r="70" spans="1:13" x14ac:dyDescent="0.25">
      <c r="A70" s="23" t="s">
        <v>110</v>
      </c>
      <c r="B70" s="133" t="s">
        <v>1289</v>
      </c>
      <c r="C70" s="156">
        <v>66.696485255167602</v>
      </c>
      <c r="D70" s="156">
        <v>71.093236643539782</v>
      </c>
      <c r="E70" s="19"/>
      <c r="F70" s="145">
        <f t="shared" ref="F70:F76" si="1">IF($C$77=0,"",IF(C70="[for completion]","",C70/$C$77))</f>
        <v>9.770215865156584E-2</v>
      </c>
      <c r="G70" s="146">
        <f>IF($D$77=0,"",IF(D70="[Mark as ND1 if not relevant]","",D70/$D$77))</f>
        <v>0.10414285938796557</v>
      </c>
      <c r="H70" s="21"/>
      <c r="L70" s="21"/>
      <c r="M70" s="21"/>
    </row>
    <row r="71" spans="1:13" x14ac:dyDescent="0.25">
      <c r="A71" s="23" t="s">
        <v>111</v>
      </c>
      <c r="B71" s="134" t="s">
        <v>1290</v>
      </c>
      <c r="C71" s="156">
        <v>67.221185260761501</v>
      </c>
      <c r="D71" s="156">
        <v>71.65221699631131</v>
      </c>
      <c r="E71" s="19"/>
      <c r="F71" s="145">
        <f t="shared" si="1"/>
        <v>9.8470779711504544E-2</v>
      </c>
      <c r="G71" s="146">
        <f t="shared" ref="G71:G76" si="2">IF($D$77=0,"",IF(D71="[Mark as ND1 if not relevant]","",D71/$D$77))</f>
        <v>0.1049616969459066</v>
      </c>
      <c r="H71" s="21"/>
      <c r="L71" s="21"/>
      <c r="M71" s="21"/>
    </row>
    <row r="72" spans="1:13" x14ac:dyDescent="0.25">
      <c r="A72" s="23" t="s">
        <v>112</v>
      </c>
      <c r="B72" s="133" t="s">
        <v>1291</v>
      </c>
      <c r="C72" s="156">
        <v>64.847108680022473</v>
      </c>
      <c r="D72" s="156">
        <v>69.115004289541488</v>
      </c>
      <c r="E72" s="19"/>
      <c r="F72" s="145">
        <f t="shared" si="1"/>
        <v>9.499304912562842E-2</v>
      </c>
      <c r="G72" s="146">
        <f t="shared" si="2"/>
        <v>0.10124499197320509</v>
      </c>
      <c r="H72" s="21"/>
      <c r="L72" s="21"/>
      <c r="M72" s="21"/>
    </row>
    <row r="73" spans="1:13" x14ac:dyDescent="0.25">
      <c r="A73" s="23" t="s">
        <v>113</v>
      </c>
      <c r="B73" s="133" t="s">
        <v>1292</v>
      </c>
      <c r="C73" s="156">
        <v>61.085427664669155</v>
      </c>
      <c r="D73" s="156">
        <v>65.113696476079397</v>
      </c>
      <c r="E73" s="19"/>
      <c r="F73" s="145">
        <f t="shared" si="1"/>
        <v>8.948264848078849E-2</v>
      </c>
      <c r="G73" s="146">
        <f t="shared" si="2"/>
        <v>9.53835675022007E-2</v>
      </c>
      <c r="H73" s="21"/>
      <c r="L73" s="21"/>
      <c r="M73" s="21"/>
    </row>
    <row r="74" spans="1:13" x14ac:dyDescent="0.25">
      <c r="A74" s="23" t="s">
        <v>114</v>
      </c>
      <c r="B74" s="133" t="s">
        <v>1293</v>
      </c>
      <c r="C74" s="156">
        <v>53.931862219572302</v>
      </c>
      <c r="D74" s="156">
        <v>57.502813367044091</v>
      </c>
      <c r="E74" s="19"/>
      <c r="F74" s="145">
        <f t="shared" si="1"/>
        <v>7.9003553767367132E-2</v>
      </c>
      <c r="G74" s="146">
        <f t="shared" si="2"/>
        <v>8.4234558582875735E-2</v>
      </c>
      <c r="H74" s="21"/>
      <c r="L74" s="21"/>
      <c r="M74" s="21"/>
    </row>
    <row r="75" spans="1:13" x14ac:dyDescent="0.25">
      <c r="A75" s="23" t="s">
        <v>115</v>
      </c>
      <c r="B75" s="133" t="s">
        <v>1294</v>
      </c>
      <c r="C75" s="156">
        <v>197.69715009260412</v>
      </c>
      <c r="D75" s="156">
        <v>210.91763886382972</v>
      </c>
      <c r="E75" s="19"/>
      <c r="F75" s="145">
        <f t="shared" si="1"/>
        <v>0.28960204198786449</v>
      </c>
      <c r="G75" s="146">
        <f t="shared" si="2"/>
        <v>0.30896843418133396</v>
      </c>
      <c r="H75" s="21"/>
      <c r="L75" s="21"/>
      <c r="M75" s="21"/>
    </row>
    <row r="76" spans="1:13" x14ac:dyDescent="0.25">
      <c r="A76" s="23" t="s">
        <v>116</v>
      </c>
      <c r="B76" s="133" t="s">
        <v>1295</v>
      </c>
      <c r="C76" s="156">
        <v>171.17187242720081</v>
      </c>
      <c r="D76" s="156">
        <v>137.25648496365218</v>
      </c>
      <c r="E76" s="19"/>
      <c r="F76" s="145">
        <f t="shared" si="1"/>
        <v>0.25074576827528117</v>
      </c>
      <c r="G76" s="146">
        <f t="shared" si="2"/>
        <v>0.20106389142651243</v>
      </c>
      <c r="H76" s="21"/>
      <c r="L76" s="21"/>
      <c r="M76" s="21"/>
    </row>
    <row r="77" spans="1:13" x14ac:dyDescent="0.25">
      <c r="A77" s="23" t="s">
        <v>117</v>
      </c>
      <c r="B77" s="56" t="s">
        <v>96</v>
      </c>
      <c r="C77" s="281">
        <f>SUM(C70:C76)</f>
        <v>682.65109159999793</v>
      </c>
      <c r="D77" s="281">
        <f>SUM(D70:D76)</f>
        <v>682.65109159999793</v>
      </c>
      <c r="E77" s="40"/>
      <c r="F77" s="50">
        <f>SUM(F70:F76)</f>
        <v>1</v>
      </c>
      <c r="G77" s="132">
        <f>SUM(G70:G76)</f>
        <v>1</v>
      </c>
      <c r="H77" s="21"/>
      <c r="L77" s="21"/>
      <c r="M77" s="21"/>
    </row>
    <row r="78" spans="1:13" outlineLevel="1" x14ac:dyDescent="0.25">
      <c r="A78" s="23" t="s">
        <v>118</v>
      </c>
      <c r="B78" s="57" t="s">
        <v>119</v>
      </c>
      <c r="C78" s="47"/>
      <c r="D78" s="269"/>
      <c r="E78" s="40"/>
      <c r="F78" s="48">
        <f>IF($C$77=0,"",IF(C78="[for completion]","",C78/$C$77))</f>
        <v>0</v>
      </c>
      <c r="G78" s="48">
        <f t="shared" ref="G78:G87" si="3">IF($D$77=0,"",IF(D78="[for completion]","",D78/$D$77))</f>
        <v>0</v>
      </c>
      <c r="H78" s="21"/>
      <c r="L78" s="21"/>
      <c r="M78" s="21"/>
    </row>
    <row r="79" spans="1:13" outlineLevel="1" x14ac:dyDescent="0.25">
      <c r="A79" s="23" t="s">
        <v>120</v>
      </c>
      <c r="B79" s="57" t="s">
        <v>121</v>
      </c>
      <c r="C79" s="47"/>
      <c r="D79" s="269"/>
      <c r="E79" s="40"/>
      <c r="F79" s="48">
        <f t="shared" ref="F79:F87" si="4">IF($C$77=0,"",IF(C79="[for completion]","",C79/$C$77))</f>
        <v>0</v>
      </c>
      <c r="G79" s="48">
        <f t="shared" si="3"/>
        <v>0</v>
      </c>
      <c r="H79" s="21"/>
      <c r="L79" s="21"/>
      <c r="M79" s="21"/>
    </row>
    <row r="80" spans="1:13" outlineLevel="1" x14ac:dyDescent="0.25">
      <c r="A80" s="23" t="s">
        <v>122</v>
      </c>
      <c r="B80" s="57" t="s">
        <v>123</v>
      </c>
      <c r="C80" s="47"/>
      <c r="D80" s="269"/>
      <c r="E80" s="40"/>
      <c r="F80" s="48">
        <f t="shared" si="4"/>
        <v>0</v>
      </c>
      <c r="G80" s="48">
        <f t="shared" si="3"/>
        <v>0</v>
      </c>
      <c r="H80" s="21"/>
      <c r="L80" s="21"/>
      <c r="M80" s="21"/>
    </row>
    <row r="81" spans="1:13" outlineLevel="1" x14ac:dyDescent="0.25">
      <c r="A81" s="23" t="s">
        <v>124</v>
      </c>
      <c r="B81" s="57" t="s">
        <v>125</v>
      </c>
      <c r="C81" s="47"/>
      <c r="D81" s="269"/>
      <c r="E81" s="40"/>
      <c r="F81" s="48">
        <f t="shared" si="4"/>
        <v>0</v>
      </c>
      <c r="G81" s="48">
        <f t="shared" si="3"/>
        <v>0</v>
      </c>
      <c r="H81" s="21"/>
      <c r="L81" s="21"/>
      <c r="M81" s="21"/>
    </row>
    <row r="82" spans="1:13" outlineLevel="1" x14ac:dyDescent="0.25">
      <c r="A82" s="23" t="s">
        <v>126</v>
      </c>
      <c r="B82" s="57" t="s">
        <v>127</v>
      </c>
      <c r="C82" s="47"/>
      <c r="D82" s="269"/>
      <c r="E82" s="40"/>
      <c r="F82" s="48">
        <f t="shared" si="4"/>
        <v>0</v>
      </c>
      <c r="G82" s="48">
        <f t="shared" si="3"/>
        <v>0</v>
      </c>
      <c r="H82" s="21"/>
      <c r="L82" s="21"/>
      <c r="M82" s="21"/>
    </row>
    <row r="83" spans="1:13" outlineLevel="1" x14ac:dyDescent="0.25">
      <c r="A83" s="23" t="s">
        <v>128</v>
      </c>
      <c r="B83" s="57"/>
      <c r="C83" s="47"/>
      <c r="D83" s="269"/>
      <c r="E83" s="40"/>
      <c r="F83" s="48"/>
      <c r="G83" s="48"/>
      <c r="H83" s="21"/>
      <c r="L83" s="21"/>
      <c r="M83" s="21"/>
    </row>
    <row r="84" spans="1:13" outlineLevel="1" x14ac:dyDescent="0.25">
      <c r="A84" s="23" t="s">
        <v>129</v>
      </c>
      <c r="B84" s="57"/>
      <c r="C84" s="47"/>
      <c r="D84" s="269"/>
      <c r="E84" s="40"/>
      <c r="F84" s="48"/>
      <c r="G84" s="48"/>
      <c r="H84" s="21"/>
      <c r="L84" s="21"/>
      <c r="M84" s="21"/>
    </row>
    <row r="85" spans="1:13" outlineLevel="1" x14ac:dyDescent="0.25">
      <c r="A85" s="23" t="s">
        <v>130</v>
      </c>
      <c r="B85" s="57"/>
      <c r="C85" s="47"/>
      <c r="D85" s="47"/>
      <c r="E85" s="40"/>
      <c r="F85" s="48"/>
      <c r="G85" s="48"/>
      <c r="H85" s="21"/>
      <c r="L85" s="21"/>
      <c r="M85" s="21"/>
    </row>
    <row r="86" spans="1:13" outlineLevel="1" x14ac:dyDescent="0.25">
      <c r="A86" s="23" t="s">
        <v>131</v>
      </c>
      <c r="B86" s="56"/>
      <c r="C86" s="47"/>
      <c r="D86" s="47"/>
      <c r="E86" s="40"/>
      <c r="F86" s="48">
        <f t="shared" si="4"/>
        <v>0</v>
      </c>
      <c r="G86" s="48">
        <f t="shared" si="3"/>
        <v>0</v>
      </c>
      <c r="H86" s="21"/>
      <c r="L86" s="21"/>
      <c r="M86" s="21"/>
    </row>
    <row r="87" spans="1:13" outlineLevel="1" x14ac:dyDescent="0.25">
      <c r="A87" s="23" t="s">
        <v>132</v>
      </c>
      <c r="B87" s="57"/>
      <c r="C87" s="47"/>
      <c r="D87" s="47"/>
      <c r="E87" s="40"/>
      <c r="F87" s="48">
        <f t="shared" si="4"/>
        <v>0</v>
      </c>
      <c r="G87" s="48">
        <f t="shared" si="3"/>
        <v>0</v>
      </c>
      <c r="H87" s="21"/>
      <c r="L87" s="21"/>
      <c r="M87" s="21"/>
    </row>
    <row r="88" spans="1:13" ht="15" customHeight="1" x14ac:dyDescent="0.25">
      <c r="A88" s="42"/>
      <c r="B88" s="43" t="s">
        <v>133</v>
      </c>
      <c r="C88" s="90" t="s">
        <v>1153</v>
      </c>
      <c r="D88" s="90" t="s">
        <v>1154</v>
      </c>
      <c r="E88" s="44"/>
      <c r="F88" s="45" t="s">
        <v>134</v>
      </c>
      <c r="G88" s="42" t="s">
        <v>135</v>
      </c>
      <c r="H88" s="21"/>
      <c r="L88" s="21"/>
      <c r="M88" s="21"/>
    </row>
    <row r="89" spans="1:13" x14ac:dyDescent="0.25">
      <c r="A89" s="23" t="s">
        <v>136</v>
      </c>
      <c r="B89" s="40" t="s">
        <v>108</v>
      </c>
      <c r="C89" s="285">
        <f>(44962-C17)/365</f>
        <v>4.6082191780821917</v>
      </c>
      <c r="D89" s="285">
        <f>(45327-C17)/365</f>
        <v>5.6082191780821917</v>
      </c>
      <c r="E89" s="37"/>
      <c r="F89" s="54"/>
      <c r="G89" s="55"/>
      <c r="H89" s="21"/>
      <c r="L89" s="21"/>
      <c r="M89" s="21"/>
    </row>
    <row r="90" spans="1:13" x14ac:dyDescent="0.25">
      <c r="B90" s="40"/>
      <c r="E90" s="37"/>
      <c r="F90" s="54"/>
      <c r="G90" s="55"/>
      <c r="H90" s="21"/>
      <c r="L90" s="21"/>
      <c r="M90" s="21"/>
    </row>
    <row r="91" spans="1:13" x14ac:dyDescent="0.25">
      <c r="B91" s="40" t="s">
        <v>1146</v>
      </c>
      <c r="C91" s="37"/>
      <c r="D91" s="37"/>
      <c r="E91" s="37"/>
      <c r="F91" s="55"/>
      <c r="G91" s="55"/>
      <c r="H91" s="21"/>
      <c r="L91" s="21"/>
      <c r="M91" s="21"/>
    </row>
    <row r="92" spans="1:13" x14ac:dyDescent="0.25">
      <c r="A92" s="23" t="s">
        <v>137</v>
      </c>
      <c r="B92" s="40" t="s">
        <v>109</v>
      </c>
      <c r="E92" s="37"/>
      <c r="F92" s="55"/>
      <c r="G92" s="55"/>
      <c r="H92" s="21"/>
      <c r="L92" s="21"/>
      <c r="M92" s="21"/>
    </row>
    <row r="93" spans="1:13" x14ac:dyDescent="0.25">
      <c r="A93" s="23" t="s">
        <v>138</v>
      </c>
      <c r="B93" s="134" t="s">
        <v>1289</v>
      </c>
      <c r="C93" s="150">
        <v>0</v>
      </c>
      <c r="D93" s="150">
        <v>0</v>
      </c>
      <c r="E93" s="19"/>
      <c r="F93" s="48">
        <f>IF($C$100=0,"",IF(C93="[for completion]","",IF(C93="","",C93/$C$100)))</f>
        <v>0</v>
      </c>
      <c r="G93" s="48">
        <f>IF($D$100=0,"",IF(D93="[Mark as ND1 if not relevant]","",IF(D93="","",D93/$D$100)))</f>
        <v>0</v>
      </c>
      <c r="H93" s="21"/>
      <c r="L93" s="21"/>
      <c r="M93" s="21"/>
    </row>
    <row r="94" spans="1:13" x14ac:dyDescent="0.25">
      <c r="A94" s="23" t="s">
        <v>139</v>
      </c>
      <c r="B94" s="134" t="s">
        <v>1290</v>
      </c>
      <c r="C94" s="147">
        <v>0</v>
      </c>
      <c r="D94" s="150">
        <v>0</v>
      </c>
      <c r="E94" s="19"/>
      <c r="F94" s="48">
        <f t="shared" ref="F94:F99" si="5">IF($C$100=0,"",IF(C94="[for completion]","",IF(C94="","",C94/$C$100)))</f>
        <v>0</v>
      </c>
      <c r="G94" s="48">
        <f t="shared" ref="G94:G99" si="6">IF($D$100=0,"",IF(D94="[Mark as ND1 if not relevant]","",IF(D94="","",D94/$D$100)))</f>
        <v>0</v>
      </c>
      <c r="H94" s="21"/>
      <c r="L94" s="21"/>
      <c r="M94" s="21"/>
    </row>
    <row r="95" spans="1:13" x14ac:dyDescent="0.25">
      <c r="A95" s="23" t="s">
        <v>140</v>
      </c>
      <c r="B95" s="134" t="s">
        <v>1291</v>
      </c>
      <c r="C95" s="147">
        <v>0</v>
      </c>
      <c r="D95" s="150">
        <v>0</v>
      </c>
      <c r="E95" s="19"/>
      <c r="F95" s="48">
        <f t="shared" si="5"/>
        <v>0</v>
      </c>
      <c r="G95" s="48">
        <f t="shared" si="6"/>
        <v>0</v>
      </c>
      <c r="H95" s="21"/>
      <c r="L95" s="21"/>
      <c r="M95" s="21"/>
    </row>
    <row r="96" spans="1:13" x14ac:dyDescent="0.25">
      <c r="A96" s="23" t="s">
        <v>141</v>
      </c>
      <c r="B96" s="134" t="s">
        <v>1292</v>
      </c>
      <c r="C96" s="147">
        <v>0</v>
      </c>
      <c r="D96" s="150">
        <v>0</v>
      </c>
      <c r="E96" s="19"/>
      <c r="F96" s="48">
        <f t="shared" si="5"/>
        <v>0</v>
      </c>
      <c r="G96" s="48">
        <f t="shared" si="6"/>
        <v>0</v>
      </c>
      <c r="H96" s="21"/>
      <c r="L96" s="21"/>
      <c r="M96" s="21"/>
    </row>
    <row r="97" spans="1:14" x14ac:dyDescent="0.25">
      <c r="A97" s="23" t="s">
        <v>142</v>
      </c>
      <c r="B97" s="134" t="s">
        <v>1293</v>
      </c>
      <c r="C97" s="147">
        <v>500</v>
      </c>
      <c r="D97" s="150">
        <v>0</v>
      </c>
      <c r="E97" s="19"/>
      <c r="F97" s="48">
        <f t="shared" si="5"/>
        <v>1</v>
      </c>
      <c r="G97" s="48">
        <f t="shared" si="6"/>
        <v>0</v>
      </c>
      <c r="H97" s="21"/>
      <c r="L97" s="21"/>
      <c r="M97" s="21"/>
    </row>
    <row r="98" spans="1:14" x14ac:dyDescent="0.25">
      <c r="A98" s="23" t="s">
        <v>143</v>
      </c>
      <c r="B98" s="134" t="s">
        <v>1294</v>
      </c>
      <c r="C98" s="147">
        <v>0</v>
      </c>
      <c r="D98" s="150">
        <v>500</v>
      </c>
      <c r="E98" s="19"/>
      <c r="F98" s="48">
        <f t="shared" si="5"/>
        <v>0</v>
      </c>
      <c r="G98" s="48">
        <f t="shared" si="6"/>
        <v>1</v>
      </c>
      <c r="H98" s="21"/>
      <c r="L98" s="21"/>
      <c r="M98" s="21"/>
    </row>
    <row r="99" spans="1:14" x14ac:dyDescent="0.25">
      <c r="A99" s="23" t="s">
        <v>144</v>
      </c>
      <c r="B99" s="134" t="s">
        <v>1295</v>
      </c>
      <c r="C99" s="147">
        <v>0</v>
      </c>
      <c r="D99" s="150">
        <v>0</v>
      </c>
      <c r="E99" s="19"/>
      <c r="F99" s="48">
        <f t="shared" si="5"/>
        <v>0</v>
      </c>
      <c r="G99" s="48">
        <f t="shared" si="6"/>
        <v>0</v>
      </c>
      <c r="H99" s="21"/>
      <c r="L99" s="21"/>
      <c r="M99" s="21"/>
    </row>
    <row r="100" spans="1:14" x14ac:dyDescent="0.25">
      <c r="A100" s="23" t="s">
        <v>145</v>
      </c>
      <c r="B100" s="56" t="s">
        <v>96</v>
      </c>
      <c r="C100" s="47">
        <f>SUM(C93:C99)</f>
        <v>500</v>
      </c>
      <c r="D100" s="47">
        <f>SUM(D93:D99)</f>
        <v>500</v>
      </c>
      <c r="E100" s="40"/>
      <c r="F100" s="50">
        <f>SUM(F93:F99)</f>
        <v>1</v>
      </c>
      <c r="G100" s="50">
        <f>SUM(G93:G99)</f>
        <v>1</v>
      </c>
      <c r="H100" s="21"/>
      <c r="L100" s="21"/>
      <c r="M100" s="21"/>
    </row>
    <row r="101" spans="1:14" outlineLevel="1" x14ac:dyDescent="0.25">
      <c r="A101" s="23" t="s">
        <v>146</v>
      </c>
      <c r="B101" s="57" t="s">
        <v>119</v>
      </c>
      <c r="C101" s="47"/>
      <c r="D101" s="47"/>
      <c r="E101" s="40"/>
      <c r="F101" s="48">
        <f>IF($C$100=0,"",IF(C101="[for completion]","",C101/$C$100))</f>
        <v>0</v>
      </c>
      <c r="G101" s="48">
        <f>IF($D$100=0,"",IF(D101="[for completion]","",D101/$D$100))</f>
        <v>0</v>
      </c>
      <c r="H101" s="21"/>
      <c r="L101" s="21"/>
      <c r="M101" s="21"/>
    </row>
    <row r="102" spans="1:14" outlineLevel="1" x14ac:dyDescent="0.25">
      <c r="A102" s="23" t="s">
        <v>147</v>
      </c>
      <c r="B102" s="57" t="s">
        <v>121</v>
      </c>
      <c r="C102" s="47"/>
      <c r="D102" s="47"/>
      <c r="E102" s="40"/>
      <c r="F102" s="48">
        <f>IF($C$100=0,"",IF(C102="[for completion]","",C102/$C$100))</f>
        <v>0</v>
      </c>
      <c r="G102" s="48">
        <f>IF($D$100=0,"",IF(D102="[for completion]","",D102/$D$100))</f>
        <v>0</v>
      </c>
      <c r="H102" s="21"/>
      <c r="L102" s="21"/>
      <c r="M102" s="21"/>
    </row>
    <row r="103" spans="1:14" outlineLevel="1" x14ac:dyDescent="0.25">
      <c r="A103" s="23" t="s">
        <v>148</v>
      </c>
      <c r="B103" s="57" t="s">
        <v>123</v>
      </c>
      <c r="C103" s="47"/>
      <c r="D103" s="47"/>
      <c r="E103" s="40"/>
      <c r="F103" s="48">
        <f>IF($C$100=0,"",IF(C103="[for completion]","",C103/$C$100))</f>
        <v>0</v>
      </c>
      <c r="G103" s="48">
        <f>IF($D$100=0,"",IF(D103="[for completion]","",D103/$D$100))</f>
        <v>0</v>
      </c>
      <c r="H103" s="21"/>
      <c r="L103" s="21"/>
      <c r="M103" s="21"/>
    </row>
    <row r="104" spans="1:14" outlineLevel="1" x14ac:dyDescent="0.25">
      <c r="A104" s="23" t="s">
        <v>149</v>
      </c>
      <c r="B104" s="57" t="s">
        <v>125</v>
      </c>
      <c r="C104" s="47"/>
      <c r="D104" s="47"/>
      <c r="E104" s="40"/>
      <c r="F104" s="48">
        <f>IF($C$100=0,"",IF(C104="[for completion]","",C104/$C$100))</f>
        <v>0</v>
      </c>
      <c r="G104" s="48">
        <f>IF($D$100=0,"",IF(D104="[for completion]","",D104/$D$100))</f>
        <v>0</v>
      </c>
      <c r="H104" s="21"/>
      <c r="L104" s="21"/>
      <c r="M104" s="21"/>
    </row>
    <row r="105" spans="1:14" outlineLevel="1" x14ac:dyDescent="0.25">
      <c r="A105" s="23" t="s">
        <v>150</v>
      </c>
      <c r="B105" s="57" t="s">
        <v>127</v>
      </c>
      <c r="C105" s="47"/>
      <c r="D105" s="47"/>
      <c r="E105" s="40"/>
      <c r="F105" s="48">
        <f>IF($C$100=0,"",IF(C105="[for completion]","",C105/$C$100))</f>
        <v>0</v>
      </c>
      <c r="G105" s="48">
        <f>IF($D$100=0,"",IF(D105="[for completion]","",D105/$D$100))</f>
        <v>0</v>
      </c>
      <c r="H105" s="21"/>
      <c r="L105" s="21"/>
      <c r="M105" s="21"/>
    </row>
    <row r="106" spans="1:14" outlineLevel="1" x14ac:dyDescent="0.25">
      <c r="A106" s="23" t="s">
        <v>151</v>
      </c>
      <c r="B106" s="57"/>
      <c r="C106" s="47"/>
      <c r="D106" s="47"/>
      <c r="E106" s="40"/>
      <c r="F106" s="48"/>
      <c r="G106" s="48"/>
      <c r="H106" s="21"/>
      <c r="L106" s="21"/>
      <c r="M106" s="21"/>
    </row>
    <row r="107" spans="1:14" outlineLevel="1" x14ac:dyDescent="0.25">
      <c r="A107" s="23" t="s">
        <v>152</v>
      </c>
      <c r="B107" s="57"/>
      <c r="C107" s="47"/>
      <c r="D107" s="47"/>
      <c r="E107" s="40"/>
      <c r="F107" s="48"/>
      <c r="G107" s="48"/>
      <c r="H107" s="21"/>
      <c r="L107" s="21"/>
      <c r="M107" s="21"/>
    </row>
    <row r="108" spans="1:14" outlineLevel="1" x14ac:dyDescent="0.25">
      <c r="A108" s="23" t="s">
        <v>153</v>
      </c>
      <c r="B108" s="56"/>
      <c r="C108" s="47"/>
      <c r="D108" s="47"/>
      <c r="E108" s="40"/>
      <c r="F108" s="48"/>
      <c r="G108" s="48"/>
      <c r="H108" s="21"/>
      <c r="L108" s="21"/>
      <c r="M108" s="21"/>
    </row>
    <row r="109" spans="1:14" outlineLevel="1" x14ac:dyDescent="0.25">
      <c r="A109" s="23" t="s">
        <v>154</v>
      </c>
      <c r="B109" s="57"/>
      <c r="C109" s="47"/>
      <c r="D109" s="47"/>
      <c r="E109" s="40"/>
      <c r="F109" s="48"/>
      <c r="G109" s="48"/>
      <c r="H109" s="21"/>
      <c r="L109" s="21"/>
      <c r="M109" s="21"/>
    </row>
    <row r="110" spans="1:14" outlineLevel="1" x14ac:dyDescent="0.25">
      <c r="A110" s="23" t="s">
        <v>155</v>
      </c>
      <c r="B110" s="57"/>
      <c r="C110" s="47"/>
      <c r="D110" s="47"/>
      <c r="E110" s="40"/>
      <c r="F110" s="48"/>
      <c r="G110" s="48"/>
      <c r="H110" s="21"/>
      <c r="L110" s="21"/>
      <c r="M110" s="21"/>
    </row>
    <row r="111" spans="1:14" ht="15" customHeight="1" x14ac:dyDescent="0.25">
      <c r="A111" s="42"/>
      <c r="B111" s="43" t="s">
        <v>156</v>
      </c>
      <c r="C111" s="45" t="s">
        <v>157</v>
      </c>
      <c r="D111" s="45" t="s">
        <v>158</v>
      </c>
      <c r="E111" s="44"/>
      <c r="F111" s="45" t="s">
        <v>159</v>
      </c>
      <c r="G111" s="45" t="s">
        <v>160</v>
      </c>
      <c r="H111" s="21"/>
      <c r="L111" s="21"/>
      <c r="M111" s="21"/>
    </row>
    <row r="112" spans="1:14" s="58" customFormat="1" x14ac:dyDescent="0.25">
      <c r="A112" s="23" t="s">
        <v>161</v>
      </c>
      <c r="B112" s="40" t="s">
        <v>162</v>
      </c>
      <c r="C112" s="282">
        <f>C38</f>
        <v>682.65</v>
      </c>
      <c r="D112" s="156">
        <f>C38</f>
        <v>682.65</v>
      </c>
      <c r="E112" s="48"/>
      <c r="F112" s="145">
        <f>IF($C$127=0,"",IF(C112="[for completion]","",IF(C112="","",C112/$C$127)))</f>
        <v>1</v>
      </c>
      <c r="G112" s="145">
        <f>IF($D$127=0,"",IF(D112="[for completion]","",IF(D112="","",D112/$D$127)))</f>
        <v>1</v>
      </c>
      <c r="H112" s="21"/>
      <c r="I112" s="23"/>
      <c r="J112" s="23"/>
      <c r="K112" s="23"/>
      <c r="L112" s="21"/>
      <c r="M112" s="21"/>
      <c r="N112" s="21"/>
    </row>
    <row r="113" spans="1:14" s="58" customFormat="1" x14ac:dyDescent="0.25">
      <c r="A113" s="23" t="s">
        <v>163</v>
      </c>
      <c r="B113" s="40" t="s">
        <v>164</v>
      </c>
      <c r="C113" s="147"/>
      <c r="D113" s="147"/>
      <c r="E113" s="48"/>
      <c r="F113" s="145" t="str">
        <f t="shared" ref="F113:F126" si="7">IF($C$127=0,"",IF(C113="[for completion]","",IF(C113="","",C113/$C$127)))</f>
        <v/>
      </c>
      <c r="G113" s="145" t="str">
        <f t="shared" ref="G113:G126" si="8">IF($D$127=0,"",IF(D113="[for completion]","",IF(D113="","",D113/$D$127)))</f>
        <v/>
      </c>
      <c r="H113" s="21"/>
      <c r="I113" s="23"/>
      <c r="J113" s="23"/>
      <c r="K113" s="23"/>
      <c r="L113" s="21"/>
      <c r="M113" s="21"/>
      <c r="N113" s="21"/>
    </row>
    <row r="114" spans="1:14" s="58" customFormat="1" x14ac:dyDescent="0.25">
      <c r="A114" s="23" t="s">
        <v>165</v>
      </c>
      <c r="B114" s="40" t="s">
        <v>166</v>
      </c>
      <c r="C114" s="147"/>
      <c r="D114" s="147"/>
      <c r="E114" s="48"/>
      <c r="F114" s="145" t="str">
        <f t="shared" si="7"/>
        <v/>
      </c>
      <c r="G114" s="145" t="str">
        <f t="shared" si="8"/>
        <v/>
      </c>
      <c r="H114" s="21"/>
      <c r="I114" s="23"/>
      <c r="J114" s="23"/>
      <c r="K114" s="23"/>
      <c r="L114" s="21"/>
      <c r="M114" s="21"/>
      <c r="N114" s="21"/>
    </row>
    <row r="115" spans="1:14" s="58" customFormat="1" x14ac:dyDescent="0.25">
      <c r="A115" s="23" t="s">
        <v>167</v>
      </c>
      <c r="B115" s="40" t="s">
        <v>168</v>
      </c>
      <c r="C115" s="147"/>
      <c r="D115" s="147"/>
      <c r="E115" s="48"/>
      <c r="F115" s="145" t="str">
        <f t="shared" si="7"/>
        <v/>
      </c>
      <c r="G115" s="145" t="str">
        <f t="shared" si="8"/>
        <v/>
      </c>
      <c r="H115" s="21"/>
      <c r="I115" s="23"/>
      <c r="J115" s="23"/>
      <c r="K115" s="23"/>
      <c r="L115" s="21"/>
      <c r="M115" s="21"/>
      <c r="N115" s="21"/>
    </row>
    <row r="116" spans="1:14" s="58" customFormat="1" x14ac:dyDescent="0.25">
      <c r="A116" s="23" t="s">
        <v>169</v>
      </c>
      <c r="B116" s="40" t="s">
        <v>170</v>
      </c>
      <c r="C116" s="147"/>
      <c r="D116" s="147"/>
      <c r="E116" s="48"/>
      <c r="F116" s="145" t="str">
        <f t="shared" si="7"/>
        <v/>
      </c>
      <c r="G116" s="145" t="str">
        <f t="shared" si="8"/>
        <v/>
      </c>
      <c r="H116" s="21"/>
      <c r="I116" s="23"/>
      <c r="J116" s="23"/>
      <c r="K116" s="23"/>
      <c r="L116" s="21"/>
      <c r="M116" s="21"/>
      <c r="N116" s="21"/>
    </row>
    <row r="117" spans="1:14" s="58" customFormat="1" x14ac:dyDescent="0.25">
      <c r="A117" s="23" t="s">
        <v>171</v>
      </c>
      <c r="B117" s="40" t="s">
        <v>172</v>
      </c>
      <c r="C117" s="147"/>
      <c r="D117" s="147"/>
      <c r="E117" s="40"/>
      <c r="F117" s="145" t="str">
        <f t="shared" si="7"/>
        <v/>
      </c>
      <c r="G117" s="145" t="str">
        <f t="shared" si="8"/>
        <v/>
      </c>
      <c r="H117" s="21"/>
      <c r="I117" s="23"/>
      <c r="J117" s="23"/>
      <c r="K117" s="23"/>
      <c r="L117" s="21"/>
      <c r="M117" s="21"/>
      <c r="N117" s="21"/>
    </row>
    <row r="118" spans="1:14" x14ac:dyDescent="0.25">
      <c r="A118" s="23" t="s">
        <v>173</v>
      </c>
      <c r="B118" s="40" t="s">
        <v>174</v>
      </c>
      <c r="C118" s="147"/>
      <c r="D118" s="147"/>
      <c r="E118" s="40"/>
      <c r="F118" s="145" t="str">
        <f t="shared" si="7"/>
        <v/>
      </c>
      <c r="G118" s="145" t="str">
        <f t="shared" si="8"/>
        <v/>
      </c>
      <c r="H118" s="21"/>
      <c r="L118" s="21"/>
      <c r="M118" s="21"/>
    </row>
    <row r="119" spans="1:14" x14ac:dyDescent="0.25">
      <c r="A119" s="23" t="s">
        <v>175</v>
      </c>
      <c r="B119" s="40" t="s">
        <v>176</v>
      </c>
      <c r="C119" s="147"/>
      <c r="D119" s="147"/>
      <c r="E119" s="40"/>
      <c r="F119" s="145" t="str">
        <f t="shared" si="7"/>
        <v/>
      </c>
      <c r="G119" s="145" t="str">
        <f t="shared" si="8"/>
        <v/>
      </c>
      <c r="H119" s="21"/>
      <c r="L119" s="21"/>
      <c r="M119" s="21"/>
    </row>
    <row r="120" spans="1:14" x14ac:dyDescent="0.25">
      <c r="A120" s="23" t="s">
        <v>177</v>
      </c>
      <c r="B120" s="40" t="s">
        <v>178</v>
      </c>
      <c r="C120" s="147"/>
      <c r="D120" s="147"/>
      <c r="E120" s="40"/>
      <c r="F120" s="145" t="str">
        <f t="shared" si="7"/>
        <v/>
      </c>
      <c r="G120" s="145" t="str">
        <f t="shared" si="8"/>
        <v/>
      </c>
      <c r="H120" s="21"/>
      <c r="L120" s="21"/>
      <c r="M120" s="21"/>
    </row>
    <row r="121" spans="1:14" x14ac:dyDescent="0.25">
      <c r="A121" s="23" t="s">
        <v>179</v>
      </c>
      <c r="B121" s="40" t="s">
        <v>180</v>
      </c>
      <c r="C121" s="147"/>
      <c r="D121" s="147"/>
      <c r="E121" s="40"/>
      <c r="F121" s="145" t="str">
        <f t="shared" si="7"/>
        <v/>
      </c>
      <c r="G121" s="145" t="str">
        <f t="shared" si="8"/>
        <v/>
      </c>
      <c r="H121" s="21"/>
      <c r="L121" s="21"/>
      <c r="M121" s="21"/>
    </row>
    <row r="122" spans="1:14" x14ac:dyDescent="0.25">
      <c r="A122" s="23" t="s">
        <v>181</v>
      </c>
      <c r="B122" s="40" t="s">
        <v>182</v>
      </c>
      <c r="C122" s="147"/>
      <c r="D122" s="147"/>
      <c r="E122" s="40"/>
      <c r="F122" s="145" t="str">
        <f t="shared" si="7"/>
        <v/>
      </c>
      <c r="G122" s="145" t="str">
        <f t="shared" si="8"/>
        <v/>
      </c>
      <c r="H122" s="21"/>
      <c r="L122" s="21"/>
      <c r="M122" s="21"/>
    </row>
    <row r="123" spans="1:14" x14ac:dyDescent="0.25">
      <c r="A123" s="23" t="s">
        <v>183</v>
      </c>
      <c r="B123" s="40" t="s">
        <v>184</v>
      </c>
      <c r="C123" s="147"/>
      <c r="D123" s="147"/>
      <c r="E123" s="40"/>
      <c r="F123" s="145" t="str">
        <f t="shared" si="7"/>
        <v/>
      </c>
      <c r="G123" s="145" t="str">
        <f t="shared" si="8"/>
        <v/>
      </c>
      <c r="H123" s="21"/>
      <c r="L123" s="21"/>
      <c r="M123" s="21"/>
    </row>
    <row r="124" spans="1:14" x14ac:dyDescent="0.25">
      <c r="A124" s="23" t="s">
        <v>185</v>
      </c>
      <c r="B124" s="40" t="s">
        <v>186</v>
      </c>
      <c r="C124" s="147"/>
      <c r="D124" s="147"/>
      <c r="E124" s="40"/>
      <c r="F124" s="145" t="str">
        <f t="shared" si="7"/>
        <v/>
      </c>
      <c r="G124" s="145" t="str">
        <f t="shared" si="8"/>
        <v/>
      </c>
      <c r="H124" s="21"/>
      <c r="L124" s="21"/>
      <c r="M124" s="21"/>
    </row>
    <row r="125" spans="1:14" x14ac:dyDescent="0.25">
      <c r="A125" s="23" t="s">
        <v>187</v>
      </c>
      <c r="B125" s="40" t="s">
        <v>188</v>
      </c>
      <c r="C125" s="147"/>
      <c r="D125" s="147"/>
      <c r="E125" s="40"/>
      <c r="F125" s="145" t="str">
        <f t="shared" si="7"/>
        <v/>
      </c>
      <c r="G125" s="145" t="str">
        <f t="shared" si="8"/>
        <v/>
      </c>
      <c r="H125" s="21"/>
      <c r="L125" s="21"/>
      <c r="M125" s="21"/>
    </row>
    <row r="126" spans="1:14" x14ac:dyDescent="0.25">
      <c r="A126" s="23" t="s">
        <v>189</v>
      </c>
      <c r="B126" s="40" t="s">
        <v>94</v>
      </c>
      <c r="C126" s="147"/>
      <c r="D126" s="147"/>
      <c r="E126" s="40"/>
      <c r="F126" s="145" t="str">
        <f t="shared" si="7"/>
        <v/>
      </c>
      <c r="G126" s="145" t="str">
        <f t="shared" si="8"/>
        <v/>
      </c>
      <c r="H126" s="21"/>
      <c r="L126" s="21"/>
      <c r="M126" s="21"/>
    </row>
    <row r="127" spans="1:14" x14ac:dyDescent="0.25">
      <c r="A127" s="23" t="s">
        <v>190</v>
      </c>
      <c r="B127" s="56" t="s">
        <v>96</v>
      </c>
      <c r="C127" s="282">
        <f>SUM(C112:C126)</f>
        <v>682.65</v>
      </c>
      <c r="D127" s="282">
        <f>SUM(D112:D126)</f>
        <v>682.65</v>
      </c>
      <c r="E127" s="40"/>
      <c r="F127" s="59">
        <f>SUM(F112:F126)</f>
        <v>1</v>
      </c>
      <c r="G127" s="59">
        <f>SUM(G112:G126)</f>
        <v>1</v>
      </c>
      <c r="H127" s="21"/>
      <c r="L127" s="21"/>
      <c r="M127" s="21"/>
    </row>
    <row r="128" spans="1:14" outlineLevel="1" x14ac:dyDescent="0.25">
      <c r="A128" s="23" t="s">
        <v>191</v>
      </c>
      <c r="B128" s="51" t="s">
        <v>98</v>
      </c>
      <c r="E128" s="40"/>
      <c r="F128" s="48" t="str">
        <f>IF($C$127=0,"",IF(C128="[for completion]","",IF(C128="","",C128/$C$127)))</f>
        <v/>
      </c>
      <c r="G128" s="48" t="str">
        <f>IF($D$127=0,"",IF(D128="[for completion]","",IF(D128="","",D128/$D$127)))</f>
        <v/>
      </c>
      <c r="H128" s="21"/>
      <c r="L128" s="21"/>
      <c r="M128" s="21"/>
    </row>
    <row r="129" spans="1:14" outlineLevel="1" x14ac:dyDescent="0.25">
      <c r="A129" s="23" t="s">
        <v>192</v>
      </c>
      <c r="B129" s="51" t="s">
        <v>98</v>
      </c>
      <c r="E129" s="40"/>
      <c r="F129" s="48">
        <f t="shared" ref="F129:F136" si="9">IF($C$127=0,"",IF(C129="[for completion]","",C129/$C$127))</f>
        <v>0</v>
      </c>
      <c r="G129" s="48">
        <f t="shared" ref="G129:G136" si="10">IF($D$127=0,"",IF(D129="[for completion]","",D129/$D$127))</f>
        <v>0</v>
      </c>
      <c r="H129" s="21"/>
      <c r="L129" s="21"/>
      <c r="M129" s="21"/>
    </row>
    <row r="130" spans="1:14" outlineLevel="1" x14ac:dyDescent="0.25">
      <c r="A130" s="23" t="s">
        <v>193</v>
      </c>
      <c r="B130" s="51" t="s">
        <v>98</v>
      </c>
      <c r="E130" s="40"/>
      <c r="F130" s="48">
        <f t="shared" si="9"/>
        <v>0</v>
      </c>
      <c r="G130" s="48">
        <f t="shared" si="10"/>
        <v>0</v>
      </c>
      <c r="H130" s="21"/>
      <c r="L130" s="21"/>
      <c r="M130" s="21"/>
    </row>
    <row r="131" spans="1:14" outlineLevel="1" x14ac:dyDescent="0.25">
      <c r="A131" s="23" t="s">
        <v>194</v>
      </c>
      <c r="B131" s="51" t="s">
        <v>98</v>
      </c>
      <c r="E131" s="40"/>
      <c r="F131" s="48">
        <f t="shared" si="9"/>
        <v>0</v>
      </c>
      <c r="G131" s="48">
        <f t="shared" si="10"/>
        <v>0</v>
      </c>
      <c r="H131" s="21"/>
      <c r="L131" s="21"/>
      <c r="M131" s="21"/>
    </row>
    <row r="132" spans="1:14" outlineLevel="1" x14ac:dyDescent="0.25">
      <c r="A132" s="23" t="s">
        <v>195</v>
      </c>
      <c r="B132" s="51" t="s">
        <v>98</v>
      </c>
      <c r="E132" s="40"/>
      <c r="F132" s="48">
        <f t="shared" si="9"/>
        <v>0</v>
      </c>
      <c r="G132" s="48">
        <f t="shared" si="10"/>
        <v>0</v>
      </c>
      <c r="H132" s="21"/>
      <c r="L132" s="21"/>
      <c r="M132" s="21"/>
    </row>
    <row r="133" spans="1:14" outlineLevel="1" x14ac:dyDescent="0.25">
      <c r="A133" s="23" t="s">
        <v>196</v>
      </c>
      <c r="B133" s="51" t="s">
        <v>98</v>
      </c>
      <c r="E133" s="40"/>
      <c r="F133" s="48">
        <f t="shared" si="9"/>
        <v>0</v>
      </c>
      <c r="G133" s="48">
        <f t="shared" si="10"/>
        <v>0</v>
      </c>
      <c r="H133" s="21"/>
      <c r="L133" s="21"/>
      <c r="M133" s="21"/>
    </row>
    <row r="134" spans="1:14" outlineLevel="1" x14ac:dyDescent="0.25">
      <c r="A134" s="23" t="s">
        <v>197</v>
      </c>
      <c r="B134" s="51" t="s">
        <v>98</v>
      </c>
      <c r="E134" s="40"/>
      <c r="F134" s="48">
        <f t="shared" si="9"/>
        <v>0</v>
      </c>
      <c r="G134" s="48">
        <f t="shared" si="10"/>
        <v>0</v>
      </c>
      <c r="H134" s="21"/>
      <c r="L134" s="21"/>
      <c r="M134" s="21"/>
    </row>
    <row r="135" spans="1:14" outlineLevel="1" x14ac:dyDescent="0.25">
      <c r="A135" s="23" t="s">
        <v>198</v>
      </c>
      <c r="B135" s="51" t="s">
        <v>98</v>
      </c>
      <c r="E135" s="40"/>
      <c r="F135" s="48">
        <f t="shared" si="9"/>
        <v>0</v>
      </c>
      <c r="G135" s="48">
        <f t="shared" si="10"/>
        <v>0</v>
      </c>
      <c r="H135" s="21"/>
      <c r="L135" s="21"/>
      <c r="M135" s="21"/>
    </row>
    <row r="136" spans="1:14" outlineLevel="1" x14ac:dyDescent="0.25">
      <c r="A136" s="23" t="s">
        <v>199</v>
      </c>
      <c r="B136" s="51" t="s">
        <v>98</v>
      </c>
      <c r="C136" s="52"/>
      <c r="D136" s="52"/>
      <c r="E136" s="52"/>
      <c r="F136" s="48">
        <f t="shared" si="9"/>
        <v>0</v>
      </c>
      <c r="G136" s="48">
        <f t="shared" si="10"/>
        <v>0</v>
      </c>
      <c r="H136" s="21"/>
      <c r="L136" s="21"/>
      <c r="M136" s="21"/>
    </row>
    <row r="137" spans="1:14" ht="15" customHeight="1" x14ac:dyDescent="0.25">
      <c r="A137" s="42"/>
      <c r="B137" s="43" t="s">
        <v>200</v>
      </c>
      <c r="C137" s="45" t="s">
        <v>157</v>
      </c>
      <c r="D137" s="45" t="s">
        <v>158</v>
      </c>
      <c r="E137" s="44"/>
      <c r="F137" s="45" t="s">
        <v>159</v>
      </c>
      <c r="G137" s="45" t="s">
        <v>160</v>
      </c>
      <c r="H137" s="21"/>
      <c r="L137" s="21"/>
      <c r="M137" s="21"/>
    </row>
    <row r="138" spans="1:14" s="58" customFormat="1" x14ac:dyDescent="0.25">
      <c r="A138" s="23" t="s">
        <v>201</v>
      </c>
      <c r="B138" s="40" t="s">
        <v>162</v>
      </c>
      <c r="C138" s="147">
        <f>C39</f>
        <v>500</v>
      </c>
      <c r="D138" s="147">
        <f>C138</f>
        <v>500</v>
      </c>
      <c r="E138" s="48"/>
      <c r="F138" s="145">
        <f>IF($C$153=0,"",IF(C138="[for completion]","",IF(C138="","",C138/$C$153)))</f>
        <v>1</v>
      </c>
      <c r="G138" s="145">
        <f>IF($D$153=0,"",IF(D138="[for completion]","",IF(D138="","",D138/$D$153)))</f>
        <v>1</v>
      </c>
      <c r="H138" s="21"/>
      <c r="I138" s="23"/>
      <c r="J138" s="23"/>
      <c r="K138" s="23"/>
      <c r="L138" s="21"/>
      <c r="M138" s="21"/>
      <c r="N138" s="21"/>
    </row>
    <row r="139" spans="1:14" s="58" customFormat="1" x14ac:dyDescent="0.25">
      <c r="A139" s="23" t="s">
        <v>202</v>
      </c>
      <c r="B139" s="40" t="s">
        <v>164</v>
      </c>
      <c r="C139" s="23"/>
      <c r="D139" s="23"/>
      <c r="E139" s="48"/>
      <c r="F139" s="48" t="str">
        <f t="shared" ref="F139:F152" si="11">IF($C$153=0,"",IF(C139="[for completion]","",IF(C139="","",C139/$C$153)))</f>
        <v/>
      </c>
      <c r="G139" s="48" t="str">
        <f t="shared" ref="G139:G152" si="12">IF($D$153=0,"",IF(D139="[for completion]","",IF(D139="","",D139/$D$153)))</f>
        <v/>
      </c>
      <c r="H139" s="21"/>
      <c r="I139" s="23"/>
      <c r="J139" s="23"/>
      <c r="K139" s="23"/>
      <c r="L139" s="21"/>
      <c r="M139" s="21"/>
      <c r="N139" s="21"/>
    </row>
    <row r="140" spans="1:14" s="58" customFormat="1" x14ac:dyDescent="0.25">
      <c r="A140" s="23" t="s">
        <v>203</v>
      </c>
      <c r="B140" s="40" t="s">
        <v>166</v>
      </c>
      <c r="C140" s="23"/>
      <c r="D140" s="23"/>
      <c r="E140" s="48"/>
      <c r="F140" s="48" t="str">
        <f t="shared" si="11"/>
        <v/>
      </c>
      <c r="G140" s="48" t="str">
        <f t="shared" si="12"/>
        <v/>
      </c>
      <c r="H140" s="21"/>
      <c r="I140" s="23"/>
      <c r="J140" s="23"/>
      <c r="K140" s="23"/>
      <c r="L140" s="21"/>
      <c r="M140" s="21"/>
      <c r="N140" s="21"/>
    </row>
    <row r="141" spans="1:14" s="58" customFormat="1" x14ac:dyDescent="0.25">
      <c r="A141" s="23" t="s">
        <v>204</v>
      </c>
      <c r="B141" s="40" t="s">
        <v>168</v>
      </c>
      <c r="C141" s="23"/>
      <c r="D141" s="23"/>
      <c r="E141" s="48"/>
      <c r="F141" s="48" t="str">
        <f t="shared" si="11"/>
        <v/>
      </c>
      <c r="G141" s="48" t="str">
        <f t="shared" si="12"/>
        <v/>
      </c>
      <c r="H141" s="21"/>
      <c r="I141" s="23"/>
      <c r="J141" s="23"/>
      <c r="K141" s="23"/>
      <c r="L141" s="21"/>
      <c r="M141" s="21"/>
      <c r="N141" s="21"/>
    </row>
    <row r="142" spans="1:14" s="58" customFormat="1" x14ac:dyDescent="0.25">
      <c r="A142" s="23" t="s">
        <v>205</v>
      </c>
      <c r="B142" s="40" t="s">
        <v>170</v>
      </c>
      <c r="C142" s="23"/>
      <c r="D142" s="23"/>
      <c r="E142" s="48"/>
      <c r="F142" s="48" t="str">
        <f t="shared" si="11"/>
        <v/>
      </c>
      <c r="G142" s="48" t="str">
        <f t="shared" si="12"/>
        <v/>
      </c>
      <c r="H142" s="21"/>
      <c r="I142" s="23"/>
      <c r="J142" s="23"/>
      <c r="K142" s="23"/>
      <c r="L142" s="21"/>
      <c r="M142" s="21"/>
      <c r="N142" s="21"/>
    </row>
    <row r="143" spans="1:14" s="58" customFormat="1" x14ac:dyDescent="0.25">
      <c r="A143" s="23" t="s">
        <v>206</v>
      </c>
      <c r="B143" s="40" t="s">
        <v>172</v>
      </c>
      <c r="C143" s="23"/>
      <c r="D143" s="23"/>
      <c r="E143" s="40"/>
      <c r="F143" s="48" t="str">
        <f t="shared" si="11"/>
        <v/>
      </c>
      <c r="G143" s="48" t="str">
        <f t="shared" si="12"/>
        <v/>
      </c>
      <c r="H143" s="21"/>
      <c r="I143" s="23"/>
      <c r="J143" s="23"/>
      <c r="K143" s="23"/>
      <c r="L143" s="21"/>
      <c r="M143" s="21"/>
      <c r="N143" s="21"/>
    </row>
    <row r="144" spans="1:14" x14ac:dyDescent="0.25">
      <c r="A144" s="23" t="s">
        <v>207</v>
      </c>
      <c r="B144" s="40" t="s">
        <v>174</v>
      </c>
      <c r="E144" s="40"/>
      <c r="F144" s="48" t="str">
        <f t="shared" si="11"/>
        <v/>
      </c>
      <c r="G144" s="48" t="str">
        <f t="shared" si="12"/>
        <v/>
      </c>
      <c r="H144" s="21"/>
      <c r="L144" s="21"/>
      <c r="M144" s="21"/>
    </row>
    <row r="145" spans="1:13" x14ac:dyDescent="0.25">
      <c r="A145" s="23" t="s">
        <v>208</v>
      </c>
      <c r="B145" s="40" t="s">
        <v>176</v>
      </c>
      <c r="E145" s="40"/>
      <c r="F145" s="48" t="str">
        <f t="shared" si="11"/>
        <v/>
      </c>
      <c r="G145" s="48" t="str">
        <f t="shared" si="12"/>
        <v/>
      </c>
      <c r="H145" s="21"/>
      <c r="L145" s="21"/>
      <c r="M145" s="21"/>
    </row>
    <row r="146" spans="1:13" x14ac:dyDescent="0.25">
      <c r="A146" s="23" t="s">
        <v>209</v>
      </c>
      <c r="B146" s="40" t="s">
        <v>178</v>
      </c>
      <c r="E146" s="40"/>
      <c r="F146" s="48" t="str">
        <f t="shared" si="11"/>
        <v/>
      </c>
      <c r="G146" s="48" t="str">
        <f t="shared" si="12"/>
        <v/>
      </c>
      <c r="H146" s="21"/>
      <c r="L146" s="21"/>
      <c r="M146" s="21"/>
    </row>
    <row r="147" spans="1:13" x14ac:dyDescent="0.25">
      <c r="A147" s="23" t="s">
        <v>210</v>
      </c>
      <c r="B147" s="40" t="s">
        <v>180</v>
      </c>
      <c r="E147" s="40"/>
      <c r="F147" s="48" t="str">
        <f t="shared" si="11"/>
        <v/>
      </c>
      <c r="G147" s="48" t="str">
        <f t="shared" si="12"/>
        <v/>
      </c>
      <c r="H147" s="21"/>
      <c r="L147" s="21"/>
      <c r="M147" s="21"/>
    </row>
    <row r="148" spans="1:13" x14ac:dyDescent="0.25">
      <c r="A148" s="23" t="s">
        <v>211</v>
      </c>
      <c r="B148" s="40" t="s">
        <v>182</v>
      </c>
      <c r="E148" s="40"/>
      <c r="F148" s="48" t="str">
        <f t="shared" si="11"/>
        <v/>
      </c>
      <c r="G148" s="48" t="str">
        <f t="shared" si="12"/>
        <v/>
      </c>
      <c r="H148" s="21"/>
      <c r="L148" s="21"/>
      <c r="M148" s="21"/>
    </row>
    <row r="149" spans="1:13" x14ac:dyDescent="0.25">
      <c r="A149" s="23" t="s">
        <v>212</v>
      </c>
      <c r="B149" s="40" t="s">
        <v>184</v>
      </c>
      <c r="E149" s="40"/>
      <c r="F149" s="48" t="str">
        <f t="shared" si="11"/>
        <v/>
      </c>
      <c r="G149" s="48" t="str">
        <f t="shared" si="12"/>
        <v/>
      </c>
      <c r="H149" s="21"/>
      <c r="L149" s="21"/>
      <c r="M149" s="21"/>
    </row>
    <row r="150" spans="1:13" x14ac:dyDescent="0.25">
      <c r="A150" s="23" t="s">
        <v>213</v>
      </c>
      <c r="B150" s="40" t="s">
        <v>186</v>
      </c>
      <c r="E150" s="40"/>
      <c r="F150" s="48" t="str">
        <f t="shared" si="11"/>
        <v/>
      </c>
      <c r="G150" s="48" t="str">
        <f t="shared" si="12"/>
        <v/>
      </c>
      <c r="H150" s="21"/>
      <c r="L150" s="21"/>
      <c r="M150" s="21"/>
    </row>
    <row r="151" spans="1:13" x14ac:dyDescent="0.25">
      <c r="A151" s="23" t="s">
        <v>214</v>
      </c>
      <c r="B151" s="40" t="s">
        <v>188</v>
      </c>
      <c r="E151" s="40"/>
      <c r="F151" s="48" t="str">
        <f t="shared" si="11"/>
        <v/>
      </c>
      <c r="G151" s="48" t="str">
        <f t="shared" si="12"/>
        <v/>
      </c>
      <c r="H151" s="21"/>
      <c r="L151" s="21"/>
      <c r="M151" s="21"/>
    </row>
    <row r="152" spans="1:13" x14ac:dyDescent="0.25">
      <c r="A152" s="23" t="s">
        <v>215</v>
      </c>
      <c r="B152" s="40" t="s">
        <v>94</v>
      </c>
      <c r="E152" s="40"/>
      <c r="F152" s="48" t="str">
        <f t="shared" si="11"/>
        <v/>
      </c>
      <c r="G152" s="48" t="str">
        <f t="shared" si="12"/>
        <v/>
      </c>
      <c r="H152" s="21"/>
      <c r="L152" s="21"/>
      <c r="M152" s="21"/>
    </row>
    <row r="153" spans="1:13" x14ac:dyDescent="0.25">
      <c r="A153" s="23" t="s">
        <v>216</v>
      </c>
      <c r="B153" s="56" t="s">
        <v>96</v>
      </c>
      <c r="C153" s="147">
        <f>SUM(C138:C152)</f>
        <v>500</v>
      </c>
      <c r="D153" s="147">
        <f>SUM(D138:D152)</f>
        <v>500</v>
      </c>
      <c r="E153" s="40"/>
      <c r="F153" s="59">
        <f>SUM(F138:F152)</f>
        <v>1</v>
      </c>
      <c r="G153" s="59">
        <f>SUM(G138:G152)</f>
        <v>1</v>
      </c>
      <c r="H153" s="21"/>
      <c r="L153" s="21"/>
      <c r="M153" s="21"/>
    </row>
    <row r="154" spans="1:13" outlineLevel="1" x14ac:dyDescent="0.25">
      <c r="A154" s="23" t="s">
        <v>217</v>
      </c>
      <c r="B154" s="51" t="s">
        <v>98</v>
      </c>
      <c r="E154" s="40"/>
      <c r="F154" s="48" t="str">
        <f>IF($C$153=0,"",IF(C154="[for completion]","",IF(C154="","",C154/$C$153)))</f>
        <v/>
      </c>
      <c r="G154" s="48" t="str">
        <f>IF($D$153=0,"",IF(D154="[for completion]","",IF(D154="","",D154/$D$153)))</f>
        <v/>
      </c>
      <c r="H154" s="21"/>
      <c r="L154" s="21"/>
      <c r="M154" s="21"/>
    </row>
    <row r="155" spans="1:13" outlineLevel="1" x14ac:dyDescent="0.25">
      <c r="A155" s="23" t="s">
        <v>218</v>
      </c>
      <c r="B155" s="51" t="s">
        <v>98</v>
      </c>
      <c r="E155" s="40"/>
      <c r="F155" s="48" t="str">
        <f t="shared" ref="F155:F162" si="13">IF($C$153=0,"",IF(C155="[for completion]","",IF(C155="","",C155/$C$153)))</f>
        <v/>
      </c>
      <c r="G155" s="48" t="str">
        <f t="shared" ref="G155:G162" si="14">IF($D$153=0,"",IF(D155="[for completion]","",IF(D155="","",D155/$D$153)))</f>
        <v/>
      </c>
      <c r="H155" s="21"/>
      <c r="L155" s="21"/>
      <c r="M155" s="21"/>
    </row>
    <row r="156" spans="1:13" outlineLevel="1" x14ac:dyDescent="0.25">
      <c r="A156" s="23" t="s">
        <v>219</v>
      </c>
      <c r="B156" s="51" t="s">
        <v>98</v>
      </c>
      <c r="E156" s="40"/>
      <c r="F156" s="48" t="str">
        <f t="shared" si="13"/>
        <v/>
      </c>
      <c r="G156" s="48" t="str">
        <f t="shared" si="14"/>
        <v/>
      </c>
      <c r="H156" s="21"/>
      <c r="L156" s="21"/>
      <c r="M156" s="21"/>
    </row>
    <row r="157" spans="1:13" outlineLevel="1" x14ac:dyDescent="0.25">
      <c r="A157" s="23" t="s">
        <v>220</v>
      </c>
      <c r="B157" s="51" t="s">
        <v>98</v>
      </c>
      <c r="E157" s="40"/>
      <c r="F157" s="48" t="str">
        <f t="shared" si="13"/>
        <v/>
      </c>
      <c r="G157" s="48" t="str">
        <f t="shared" si="14"/>
        <v/>
      </c>
      <c r="H157" s="21"/>
      <c r="L157" s="21"/>
      <c r="M157" s="21"/>
    </row>
    <row r="158" spans="1:13" outlineLevel="1" x14ac:dyDescent="0.25">
      <c r="A158" s="23" t="s">
        <v>221</v>
      </c>
      <c r="B158" s="51" t="s">
        <v>98</v>
      </c>
      <c r="E158" s="40"/>
      <c r="F158" s="48" t="str">
        <f t="shared" si="13"/>
        <v/>
      </c>
      <c r="G158" s="48" t="str">
        <f t="shared" si="14"/>
        <v/>
      </c>
      <c r="H158" s="21"/>
      <c r="L158" s="21"/>
      <c r="M158" s="21"/>
    </row>
    <row r="159" spans="1:13" outlineLevel="1" x14ac:dyDescent="0.25">
      <c r="A159" s="23" t="s">
        <v>222</v>
      </c>
      <c r="B159" s="51" t="s">
        <v>98</v>
      </c>
      <c r="E159" s="40"/>
      <c r="F159" s="48" t="str">
        <f t="shared" si="13"/>
        <v/>
      </c>
      <c r="G159" s="48" t="str">
        <f t="shared" si="14"/>
        <v/>
      </c>
      <c r="H159" s="21"/>
      <c r="L159" s="21"/>
      <c r="M159" s="21"/>
    </row>
    <row r="160" spans="1:13" outlineLevel="1" x14ac:dyDescent="0.25">
      <c r="A160" s="23" t="s">
        <v>223</v>
      </c>
      <c r="B160" s="51" t="s">
        <v>98</v>
      </c>
      <c r="E160" s="40"/>
      <c r="F160" s="48" t="str">
        <f t="shared" si="13"/>
        <v/>
      </c>
      <c r="G160" s="48" t="str">
        <f t="shared" si="14"/>
        <v/>
      </c>
      <c r="H160" s="21"/>
      <c r="L160" s="21"/>
      <c r="M160" s="21"/>
    </row>
    <row r="161" spans="1:13" outlineLevel="1" x14ac:dyDescent="0.25">
      <c r="A161" s="23" t="s">
        <v>224</v>
      </c>
      <c r="B161" s="51" t="s">
        <v>98</v>
      </c>
      <c r="E161" s="40"/>
      <c r="F161" s="48" t="str">
        <f t="shared" si="13"/>
        <v/>
      </c>
      <c r="G161" s="48" t="str">
        <f t="shared" si="14"/>
        <v/>
      </c>
      <c r="H161" s="21"/>
      <c r="L161" s="21"/>
      <c r="M161" s="21"/>
    </row>
    <row r="162" spans="1:13" outlineLevel="1" x14ac:dyDescent="0.25">
      <c r="A162" s="23" t="s">
        <v>225</v>
      </c>
      <c r="B162" s="51" t="s">
        <v>98</v>
      </c>
      <c r="C162" s="52"/>
      <c r="D162" s="52"/>
      <c r="E162" s="52"/>
      <c r="F162" s="48" t="str">
        <f t="shared" si="13"/>
        <v/>
      </c>
      <c r="G162" s="48" t="str">
        <f t="shared" si="14"/>
        <v/>
      </c>
      <c r="H162" s="21"/>
      <c r="L162" s="21"/>
      <c r="M162" s="21"/>
    </row>
    <row r="163" spans="1:13" ht="15" customHeight="1" x14ac:dyDescent="0.25">
      <c r="A163" s="42"/>
      <c r="B163" s="43" t="s">
        <v>226</v>
      </c>
      <c r="C163" s="90" t="s">
        <v>157</v>
      </c>
      <c r="D163" s="90" t="s">
        <v>158</v>
      </c>
      <c r="E163" s="44"/>
      <c r="F163" s="90" t="s">
        <v>159</v>
      </c>
      <c r="G163" s="90" t="s">
        <v>160</v>
      </c>
      <c r="H163" s="21"/>
      <c r="L163" s="21"/>
      <c r="M163" s="21"/>
    </row>
    <row r="164" spans="1:13" x14ac:dyDescent="0.25">
      <c r="A164" s="23" t="s">
        <v>228</v>
      </c>
      <c r="B164" s="21" t="s">
        <v>229</v>
      </c>
      <c r="C164" s="147">
        <f>C39</f>
        <v>500</v>
      </c>
      <c r="D164" s="147">
        <f>C164</f>
        <v>500</v>
      </c>
      <c r="E164" s="60"/>
      <c r="F164" s="145">
        <f>IF($C$167=0,"",IF(C164="[for completion]","",IF(C164="","",C164/$C$167)))</f>
        <v>1</v>
      </c>
      <c r="G164" s="145">
        <f>IF($D$167=0,"",IF(D164="[for completion]","",IF(D164="","",D164/$D$167)))</f>
        <v>1</v>
      </c>
      <c r="H164" s="21"/>
      <c r="L164" s="21"/>
      <c r="M164" s="21"/>
    </row>
    <row r="165" spans="1:13" x14ac:dyDescent="0.25">
      <c r="A165" s="23" t="s">
        <v>230</v>
      </c>
      <c r="B165" s="21" t="s">
        <v>231</v>
      </c>
      <c r="C165" s="150">
        <v>0</v>
      </c>
      <c r="D165" s="147">
        <f>C165</f>
        <v>0</v>
      </c>
      <c r="E165" s="60"/>
      <c r="F165" s="145">
        <f>IF($C$167=0,"",IF(C165="[for completion]","",IF(C165="","",C165/$C$167)))</f>
        <v>0</v>
      </c>
      <c r="G165" s="145">
        <f>IF($D$167=0,"",IF(D165="[for completion]","",IF(D165="","",D165/$D$167)))</f>
        <v>0</v>
      </c>
      <c r="H165" s="21"/>
      <c r="L165" s="21"/>
      <c r="M165" s="21"/>
    </row>
    <row r="166" spans="1:13" x14ac:dyDescent="0.25">
      <c r="A166" s="23" t="s">
        <v>232</v>
      </c>
      <c r="B166" s="21" t="s">
        <v>94</v>
      </c>
      <c r="C166" s="150">
        <v>0</v>
      </c>
      <c r="D166" s="147">
        <f>C166</f>
        <v>0</v>
      </c>
      <c r="E166" s="60"/>
      <c r="F166" s="145">
        <f>IF($C$167=0,"",IF(C166="[for completion]","",IF(C166="","",C166/$C$167)))</f>
        <v>0</v>
      </c>
      <c r="G166" s="145">
        <f>IF($D$167=0,"",IF(D166="[for completion]","",IF(D166="","",D166/$D$167)))</f>
        <v>0</v>
      </c>
      <c r="H166" s="21"/>
      <c r="L166" s="21"/>
      <c r="M166" s="21"/>
    </row>
    <row r="167" spans="1:13" x14ac:dyDescent="0.25">
      <c r="A167" s="23" t="s">
        <v>233</v>
      </c>
      <c r="B167" s="61" t="s">
        <v>96</v>
      </c>
      <c r="C167" s="149">
        <f>SUM(C164:C166)</f>
        <v>500</v>
      </c>
      <c r="D167" s="149">
        <f>SUM(D164:D166)</f>
        <v>500</v>
      </c>
      <c r="E167" s="60"/>
      <c r="F167" s="148">
        <f>SUM(F164:F166)</f>
        <v>1</v>
      </c>
      <c r="G167" s="148">
        <f>SUM(G164:G166)</f>
        <v>1</v>
      </c>
      <c r="H167" s="21"/>
      <c r="L167" s="21"/>
      <c r="M167" s="21"/>
    </row>
    <row r="168" spans="1:13" outlineLevel="1" x14ac:dyDescent="0.25">
      <c r="A168" s="23" t="s">
        <v>234</v>
      </c>
      <c r="B168" s="61"/>
      <c r="C168" s="21"/>
      <c r="D168" s="21"/>
      <c r="E168" s="60"/>
      <c r="F168" s="60"/>
      <c r="G168" s="19"/>
      <c r="H168" s="21"/>
      <c r="L168" s="21"/>
      <c r="M168" s="21"/>
    </row>
    <row r="169" spans="1:13" outlineLevel="1" x14ac:dyDescent="0.25">
      <c r="A169" s="23" t="s">
        <v>235</v>
      </c>
      <c r="B169" s="61"/>
      <c r="C169" s="21"/>
      <c r="D169" s="21"/>
      <c r="E169" s="60"/>
      <c r="F169" s="60"/>
      <c r="G169" s="19"/>
      <c r="H169" s="21"/>
      <c r="L169" s="21"/>
      <c r="M169" s="21"/>
    </row>
    <row r="170" spans="1:13" outlineLevel="1" x14ac:dyDescent="0.25">
      <c r="A170" s="23" t="s">
        <v>236</v>
      </c>
      <c r="B170" s="61"/>
      <c r="C170" s="21"/>
      <c r="D170" s="21"/>
      <c r="E170" s="60"/>
      <c r="F170" s="60"/>
      <c r="G170" s="19"/>
      <c r="H170" s="21"/>
      <c r="L170" s="21"/>
      <c r="M170" s="21"/>
    </row>
    <row r="171" spans="1:13" outlineLevel="1" x14ac:dyDescent="0.25">
      <c r="A171" s="23" t="s">
        <v>237</v>
      </c>
      <c r="B171" s="61"/>
      <c r="C171" s="21"/>
      <c r="D171" s="21"/>
      <c r="E171" s="60"/>
      <c r="F171" s="60"/>
      <c r="G171" s="19"/>
      <c r="H171" s="21"/>
      <c r="L171" s="21"/>
      <c r="M171" s="21"/>
    </row>
    <row r="172" spans="1:13" outlineLevel="1" x14ac:dyDescent="0.25">
      <c r="A172" s="23" t="s">
        <v>238</v>
      </c>
      <c r="B172" s="61"/>
      <c r="C172" s="21"/>
      <c r="D172" s="21"/>
      <c r="E172" s="60"/>
      <c r="F172" s="60"/>
      <c r="G172" s="19"/>
      <c r="H172" s="21"/>
      <c r="L172" s="21"/>
      <c r="M172" s="21"/>
    </row>
    <row r="173" spans="1:13" ht="15" customHeight="1" x14ac:dyDescent="0.25">
      <c r="A173" s="42"/>
      <c r="B173" s="43" t="s">
        <v>239</v>
      </c>
      <c r="C173" s="42" t="s">
        <v>61</v>
      </c>
      <c r="D173" s="42"/>
      <c r="E173" s="44"/>
      <c r="F173" s="45" t="s">
        <v>240</v>
      </c>
      <c r="G173" s="45"/>
      <c r="H173" s="21"/>
      <c r="L173" s="21"/>
      <c r="M173" s="21"/>
    </row>
    <row r="174" spans="1:13" ht="15" customHeight="1" x14ac:dyDescent="0.25">
      <c r="A174" s="23" t="s">
        <v>241</v>
      </c>
      <c r="B174" s="40" t="s">
        <v>242</v>
      </c>
      <c r="C174" s="23">
        <v>0</v>
      </c>
      <c r="D174" s="37"/>
      <c r="E174" s="29"/>
      <c r="F174" s="48" t="str">
        <f>IF($C$179=0,"",IF(C174="[for completion]","",C174/$C$179))</f>
        <v/>
      </c>
      <c r="G174" s="48"/>
      <c r="H174" s="21"/>
      <c r="L174" s="21"/>
      <c r="M174" s="21"/>
    </row>
    <row r="175" spans="1:13" ht="30.75" customHeight="1" x14ac:dyDescent="0.25">
      <c r="A175" s="23" t="s">
        <v>9</v>
      </c>
      <c r="B175" s="40" t="s">
        <v>1141</v>
      </c>
      <c r="C175" s="23">
        <v>0</v>
      </c>
      <c r="E175" s="50"/>
      <c r="F175" s="48" t="str">
        <f>IF($C$179=0,"",IF(C175="[for completion]","",C175/$C$179))</f>
        <v/>
      </c>
      <c r="G175" s="48"/>
      <c r="H175" s="21"/>
      <c r="L175" s="21"/>
      <c r="M175" s="21"/>
    </row>
    <row r="176" spans="1:13" x14ac:dyDescent="0.25">
      <c r="A176" s="23" t="s">
        <v>243</v>
      </c>
      <c r="B176" s="40" t="s">
        <v>244</v>
      </c>
      <c r="C176" s="23">
        <v>0</v>
      </c>
      <c r="E176" s="50"/>
      <c r="F176" s="48"/>
      <c r="G176" s="48"/>
      <c r="H176" s="21"/>
      <c r="L176" s="21"/>
      <c r="M176" s="21"/>
    </row>
    <row r="177" spans="1:13" x14ac:dyDescent="0.25">
      <c r="A177" s="23" t="s">
        <v>245</v>
      </c>
      <c r="B177" s="40" t="s">
        <v>246</v>
      </c>
      <c r="C177" s="23">
        <v>0</v>
      </c>
      <c r="E177" s="50"/>
      <c r="F177" s="48" t="str">
        <f t="shared" ref="F177:F187" si="15">IF($C$179=0,"",IF(C177="[for completion]","",C177/$C$179))</f>
        <v/>
      </c>
      <c r="G177" s="48"/>
      <c r="H177" s="21"/>
      <c r="L177" s="21"/>
      <c r="M177" s="21"/>
    </row>
    <row r="178" spans="1:13" x14ac:dyDescent="0.25">
      <c r="A178" s="23" t="s">
        <v>247</v>
      </c>
      <c r="B178" s="40" t="s">
        <v>94</v>
      </c>
      <c r="C178" s="23">
        <v>0</v>
      </c>
      <c r="E178" s="50"/>
      <c r="F178" s="48" t="str">
        <f t="shared" si="15"/>
        <v/>
      </c>
      <c r="G178" s="48"/>
      <c r="H178" s="21"/>
      <c r="L178" s="21"/>
      <c r="M178" s="21"/>
    </row>
    <row r="179" spans="1:13" x14ac:dyDescent="0.25">
      <c r="A179" s="23" t="s">
        <v>10</v>
      </c>
      <c r="B179" s="56" t="s">
        <v>96</v>
      </c>
      <c r="C179" s="40">
        <f>SUM(C174:C178)</f>
        <v>0</v>
      </c>
      <c r="E179" s="50"/>
      <c r="F179" s="50">
        <f>SUM(F174:F178)</f>
        <v>0</v>
      </c>
      <c r="G179" s="48"/>
      <c r="H179" s="21"/>
      <c r="L179" s="21"/>
      <c r="M179" s="21"/>
    </row>
    <row r="180" spans="1:13" outlineLevel="1" x14ac:dyDescent="0.25">
      <c r="A180" s="23" t="s">
        <v>248</v>
      </c>
      <c r="B180" s="62" t="s">
        <v>249</v>
      </c>
      <c r="E180" s="50"/>
      <c r="F180" s="48" t="str">
        <f t="shared" si="15"/>
        <v/>
      </c>
      <c r="G180" s="48"/>
      <c r="H180" s="21"/>
      <c r="L180" s="21"/>
      <c r="M180" s="21"/>
    </row>
    <row r="181" spans="1:13" s="62" customFormat="1" ht="30" outlineLevel="1" x14ac:dyDescent="0.25">
      <c r="A181" s="23" t="s">
        <v>250</v>
      </c>
      <c r="B181" s="62" t="s">
        <v>251</v>
      </c>
      <c r="F181" s="48" t="str">
        <f t="shared" si="15"/>
        <v/>
      </c>
    </row>
    <row r="182" spans="1:13" ht="30" outlineLevel="1" x14ac:dyDescent="0.25">
      <c r="A182" s="23" t="s">
        <v>252</v>
      </c>
      <c r="B182" s="62" t="s">
        <v>253</v>
      </c>
      <c r="E182" s="50"/>
      <c r="F182" s="48" t="str">
        <f t="shared" si="15"/>
        <v/>
      </c>
      <c r="G182" s="48"/>
      <c r="H182" s="21"/>
      <c r="L182" s="21"/>
      <c r="M182" s="21"/>
    </row>
    <row r="183" spans="1:13" outlineLevel="1" x14ac:dyDescent="0.25">
      <c r="A183" s="23" t="s">
        <v>254</v>
      </c>
      <c r="B183" s="62" t="s">
        <v>255</v>
      </c>
      <c r="E183" s="50"/>
      <c r="F183" s="48" t="str">
        <f t="shared" si="15"/>
        <v/>
      </c>
      <c r="G183" s="48"/>
      <c r="H183" s="21"/>
      <c r="L183" s="21"/>
      <c r="M183" s="21"/>
    </row>
    <row r="184" spans="1:13" s="62" customFormat="1" ht="30" outlineLevel="1" x14ac:dyDescent="0.25">
      <c r="A184" s="23" t="s">
        <v>256</v>
      </c>
      <c r="B184" s="62" t="s">
        <v>257</v>
      </c>
      <c r="F184" s="48" t="str">
        <f t="shared" si="15"/>
        <v/>
      </c>
    </row>
    <row r="185" spans="1:13" ht="30" outlineLevel="1" x14ac:dyDescent="0.25">
      <c r="A185" s="23" t="s">
        <v>258</v>
      </c>
      <c r="B185" s="62" t="s">
        <v>259</v>
      </c>
      <c r="E185" s="50"/>
      <c r="F185" s="48" t="str">
        <f t="shared" si="15"/>
        <v/>
      </c>
      <c r="G185" s="48"/>
      <c r="H185" s="21"/>
      <c r="L185" s="21"/>
      <c r="M185" s="21"/>
    </row>
    <row r="186" spans="1:13" outlineLevel="1" x14ac:dyDescent="0.25">
      <c r="A186" s="23" t="s">
        <v>260</v>
      </c>
      <c r="B186" s="62" t="s">
        <v>261</v>
      </c>
      <c r="E186" s="50"/>
      <c r="F186" s="48" t="str">
        <f t="shared" si="15"/>
        <v/>
      </c>
      <c r="G186" s="48"/>
      <c r="H186" s="21"/>
      <c r="L186" s="21"/>
      <c r="M186" s="21"/>
    </row>
    <row r="187" spans="1:13" outlineLevel="1" x14ac:dyDescent="0.25">
      <c r="A187" s="23" t="s">
        <v>262</v>
      </c>
      <c r="B187" s="62" t="s">
        <v>263</v>
      </c>
      <c r="E187" s="50"/>
      <c r="F187" s="48" t="str">
        <f t="shared" si="15"/>
        <v/>
      </c>
      <c r="G187" s="48"/>
      <c r="H187" s="21"/>
      <c r="L187" s="21"/>
      <c r="M187" s="21"/>
    </row>
    <row r="188" spans="1:13" outlineLevel="1" x14ac:dyDescent="0.25">
      <c r="A188" s="23" t="s">
        <v>264</v>
      </c>
      <c r="B188" s="62"/>
      <c r="E188" s="50"/>
      <c r="F188" s="48"/>
      <c r="G188" s="48"/>
      <c r="H188" s="21"/>
      <c r="L188" s="21"/>
      <c r="M188" s="21"/>
    </row>
    <row r="189" spans="1:13" outlineLevel="1" x14ac:dyDescent="0.25">
      <c r="A189" s="23" t="s">
        <v>265</v>
      </c>
      <c r="B189" s="62"/>
      <c r="E189" s="50"/>
      <c r="F189" s="48"/>
      <c r="G189" s="48"/>
      <c r="H189" s="21"/>
      <c r="L189" s="21"/>
      <c r="M189" s="21"/>
    </row>
    <row r="190" spans="1:13" outlineLevel="1" x14ac:dyDescent="0.25">
      <c r="A190" s="23" t="s">
        <v>266</v>
      </c>
      <c r="B190" s="62"/>
      <c r="E190" s="50"/>
      <c r="F190" s="48"/>
      <c r="G190" s="48"/>
      <c r="H190" s="21"/>
      <c r="L190" s="21"/>
      <c r="M190" s="21"/>
    </row>
    <row r="191" spans="1:13" outlineLevel="1" x14ac:dyDescent="0.25">
      <c r="A191" s="23" t="s">
        <v>267</v>
      </c>
      <c r="B191" s="51"/>
      <c r="E191" s="50"/>
      <c r="F191" s="48"/>
      <c r="G191" s="48"/>
      <c r="H191" s="21"/>
      <c r="L191" s="21"/>
      <c r="M191" s="21"/>
    </row>
    <row r="192" spans="1:13" ht="15" customHeight="1" x14ac:dyDescent="0.25">
      <c r="A192" s="42"/>
      <c r="B192" s="43" t="s">
        <v>268</v>
      </c>
      <c r="C192" s="42" t="s">
        <v>61</v>
      </c>
      <c r="D192" s="42"/>
      <c r="E192" s="44"/>
      <c r="F192" s="45" t="s">
        <v>240</v>
      </c>
      <c r="G192" s="45"/>
      <c r="H192" s="21"/>
      <c r="L192" s="21"/>
      <c r="M192" s="21"/>
    </row>
    <row r="193" spans="1:13" x14ac:dyDescent="0.25">
      <c r="A193" s="23" t="s">
        <v>269</v>
      </c>
      <c r="B193" s="40" t="s">
        <v>270</v>
      </c>
      <c r="C193" s="23">
        <v>0</v>
      </c>
      <c r="E193" s="47"/>
      <c r="F193" s="48" t="str">
        <f t="shared" ref="F193:F206" si="16">IF($C$208=0,"",IF(C193="[for completion]","",C193/$C$208))</f>
        <v/>
      </c>
      <c r="G193" s="48"/>
      <c r="H193" s="21"/>
      <c r="L193" s="21"/>
      <c r="M193" s="21"/>
    </row>
    <row r="194" spans="1:13" x14ac:dyDescent="0.25">
      <c r="A194" s="23" t="s">
        <v>271</v>
      </c>
      <c r="B194" s="40" t="s">
        <v>272</v>
      </c>
      <c r="C194" s="23">
        <v>0</v>
      </c>
      <c r="E194" s="50"/>
      <c r="F194" s="48" t="str">
        <f t="shared" si="16"/>
        <v/>
      </c>
      <c r="G194" s="50"/>
      <c r="H194" s="21"/>
      <c r="L194" s="21"/>
      <c r="M194" s="21"/>
    </row>
    <row r="195" spans="1:13" x14ac:dyDescent="0.25">
      <c r="A195" s="23" t="s">
        <v>273</v>
      </c>
      <c r="B195" s="40" t="s">
        <v>274</v>
      </c>
      <c r="C195" s="23">
        <v>0</v>
      </c>
      <c r="E195" s="50"/>
      <c r="F195" s="48" t="str">
        <f t="shared" si="16"/>
        <v/>
      </c>
      <c r="G195" s="50"/>
      <c r="H195" s="21"/>
      <c r="L195" s="21"/>
      <c r="M195" s="21"/>
    </row>
    <row r="196" spans="1:13" x14ac:dyDescent="0.25">
      <c r="A196" s="23" t="s">
        <v>275</v>
      </c>
      <c r="B196" s="40" t="s">
        <v>276</v>
      </c>
      <c r="C196" s="23">
        <v>0</v>
      </c>
      <c r="E196" s="50"/>
      <c r="F196" s="48" t="str">
        <f t="shared" si="16"/>
        <v/>
      </c>
      <c r="G196" s="50"/>
      <c r="H196" s="21"/>
      <c r="L196" s="21"/>
      <c r="M196" s="21"/>
    </row>
    <row r="197" spans="1:13" x14ac:dyDescent="0.25">
      <c r="A197" s="23" t="s">
        <v>277</v>
      </c>
      <c r="B197" s="40" t="s">
        <v>278</v>
      </c>
      <c r="C197" s="23">
        <v>0</v>
      </c>
      <c r="E197" s="50"/>
      <c r="F197" s="48" t="str">
        <f t="shared" si="16"/>
        <v/>
      </c>
      <c r="G197" s="50"/>
      <c r="H197" s="21"/>
      <c r="L197" s="21"/>
      <c r="M197" s="21"/>
    </row>
    <row r="198" spans="1:13" x14ac:dyDescent="0.25">
      <c r="A198" s="23" t="s">
        <v>279</v>
      </c>
      <c r="B198" s="40" t="s">
        <v>280</v>
      </c>
      <c r="C198" s="23">
        <v>0</v>
      </c>
      <c r="E198" s="50"/>
      <c r="F198" s="48" t="str">
        <f t="shared" si="16"/>
        <v/>
      </c>
      <c r="G198" s="50"/>
      <c r="H198" s="21"/>
      <c r="L198" s="21"/>
      <c r="M198" s="21"/>
    </row>
    <row r="199" spans="1:13" x14ac:dyDescent="0.25">
      <c r="A199" s="23" t="s">
        <v>281</v>
      </c>
      <c r="B199" s="40" t="s">
        <v>282</v>
      </c>
      <c r="C199" s="23">
        <v>0</v>
      </c>
      <c r="E199" s="50"/>
      <c r="F199" s="48" t="str">
        <f t="shared" si="16"/>
        <v/>
      </c>
      <c r="G199" s="50"/>
      <c r="H199" s="21"/>
      <c r="L199" s="21"/>
      <c r="M199" s="21"/>
    </row>
    <row r="200" spans="1:13" x14ac:dyDescent="0.25">
      <c r="A200" s="23" t="s">
        <v>283</v>
      </c>
      <c r="B200" s="40" t="s">
        <v>12</v>
      </c>
      <c r="C200" s="23">
        <v>0</v>
      </c>
      <c r="E200" s="50"/>
      <c r="F200" s="48" t="str">
        <f t="shared" si="16"/>
        <v/>
      </c>
      <c r="G200" s="50"/>
      <c r="H200" s="21"/>
      <c r="L200" s="21"/>
      <c r="M200" s="21"/>
    </row>
    <row r="201" spans="1:13" x14ac:dyDescent="0.25">
      <c r="A201" s="23" t="s">
        <v>284</v>
      </c>
      <c r="B201" s="40" t="s">
        <v>285</v>
      </c>
      <c r="C201" s="23">
        <v>0</v>
      </c>
      <c r="E201" s="50"/>
      <c r="F201" s="48" t="str">
        <f t="shared" si="16"/>
        <v/>
      </c>
      <c r="G201" s="50"/>
      <c r="H201" s="21"/>
      <c r="L201" s="21"/>
      <c r="M201" s="21"/>
    </row>
    <row r="202" spans="1:13" x14ac:dyDescent="0.25">
      <c r="A202" s="23" t="s">
        <v>286</v>
      </c>
      <c r="B202" s="40" t="s">
        <v>287</v>
      </c>
      <c r="C202" s="23">
        <v>0</v>
      </c>
      <c r="E202" s="50"/>
      <c r="F202" s="48" t="str">
        <f t="shared" si="16"/>
        <v/>
      </c>
      <c r="G202" s="50"/>
      <c r="H202" s="21"/>
      <c r="L202" s="21"/>
      <c r="M202" s="21"/>
    </row>
    <row r="203" spans="1:13" x14ac:dyDescent="0.25">
      <c r="A203" s="23" t="s">
        <v>288</v>
      </c>
      <c r="B203" s="40" t="s">
        <v>289</v>
      </c>
      <c r="C203" s="23">
        <v>0</v>
      </c>
      <c r="E203" s="50"/>
      <c r="F203" s="48" t="str">
        <f t="shared" si="16"/>
        <v/>
      </c>
      <c r="G203" s="50"/>
      <c r="H203" s="21"/>
      <c r="L203" s="21"/>
      <c r="M203" s="21"/>
    </row>
    <row r="204" spans="1:13" x14ac:dyDescent="0.25">
      <c r="A204" s="23" t="s">
        <v>290</v>
      </c>
      <c r="B204" s="40" t="s">
        <v>291</v>
      </c>
      <c r="C204" s="23">
        <v>0</v>
      </c>
      <c r="E204" s="50"/>
      <c r="F204" s="48" t="str">
        <f t="shared" si="16"/>
        <v/>
      </c>
      <c r="G204" s="50"/>
      <c r="H204" s="21"/>
      <c r="L204" s="21"/>
      <c r="M204" s="21"/>
    </row>
    <row r="205" spans="1:13" x14ac:dyDescent="0.25">
      <c r="A205" s="23" t="s">
        <v>292</v>
      </c>
      <c r="B205" s="40" t="s">
        <v>293</v>
      </c>
      <c r="C205" s="23">
        <v>0</v>
      </c>
      <c r="E205" s="50"/>
      <c r="F205" s="48" t="str">
        <f t="shared" si="16"/>
        <v/>
      </c>
      <c r="G205" s="50"/>
      <c r="H205" s="21"/>
      <c r="L205" s="21"/>
      <c r="M205" s="21"/>
    </row>
    <row r="206" spans="1:13" x14ac:dyDescent="0.25">
      <c r="A206" s="23" t="s">
        <v>294</v>
      </c>
      <c r="B206" s="40" t="s">
        <v>94</v>
      </c>
      <c r="C206" s="23">
        <v>0</v>
      </c>
      <c r="E206" s="50"/>
      <c r="F206" s="48" t="str">
        <f t="shared" si="16"/>
        <v/>
      </c>
      <c r="G206" s="50"/>
      <c r="H206" s="21"/>
      <c r="L206" s="21"/>
      <c r="M206" s="21"/>
    </row>
    <row r="207" spans="1:13" x14ac:dyDescent="0.25">
      <c r="A207" s="23" t="s">
        <v>295</v>
      </c>
      <c r="B207" s="49" t="s">
        <v>296</v>
      </c>
      <c r="C207" s="23">
        <v>0</v>
      </c>
      <c r="E207" s="50"/>
      <c r="F207" s="48"/>
      <c r="G207" s="50"/>
      <c r="H207" s="21"/>
      <c r="L207" s="21"/>
      <c r="M207" s="21"/>
    </row>
    <row r="208" spans="1:13" x14ac:dyDescent="0.25">
      <c r="A208" s="23" t="s">
        <v>297</v>
      </c>
      <c r="B208" s="56" t="s">
        <v>96</v>
      </c>
      <c r="C208" s="40">
        <f>SUM(C193:C206)</f>
        <v>0</v>
      </c>
      <c r="D208" s="40"/>
      <c r="E208" s="50"/>
      <c r="F208" s="50">
        <f>SUM(F193:F206)</f>
        <v>0</v>
      </c>
      <c r="G208" s="50"/>
      <c r="H208" s="21"/>
      <c r="L208" s="21"/>
      <c r="M208" s="21"/>
    </row>
    <row r="209" spans="1:13" outlineLevel="1" x14ac:dyDescent="0.25">
      <c r="A209" s="23" t="s">
        <v>298</v>
      </c>
      <c r="B209" s="51" t="s">
        <v>98</v>
      </c>
      <c r="E209" s="50"/>
      <c r="F209" s="48" t="str">
        <f>IF($C$208=0,"",IF(C209="[for completion]","",C209/$C$208))</f>
        <v/>
      </c>
      <c r="G209" s="50"/>
      <c r="H209" s="21"/>
      <c r="L209" s="21"/>
      <c r="M209" s="21"/>
    </row>
    <row r="210" spans="1:13" outlineLevel="1" x14ac:dyDescent="0.25">
      <c r="A210" s="23" t="s">
        <v>299</v>
      </c>
      <c r="B210" s="51" t="s">
        <v>98</v>
      </c>
      <c r="E210" s="50"/>
      <c r="F210" s="48" t="str">
        <f t="shared" ref="F210:F215" si="17">IF($C$208=0,"",IF(C210="[for completion]","",C210/$C$208))</f>
        <v/>
      </c>
      <c r="G210" s="50"/>
      <c r="H210" s="21"/>
      <c r="L210" s="21"/>
      <c r="M210" s="21"/>
    </row>
    <row r="211" spans="1:13" outlineLevel="1" x14ac:dyDescent="0.25">
      <c r="A211" s="23" t="s">
        <v>300</v>
      </c>
      <c r="B211" s="51" t="s">
        <v>98</v>
      </c>
      <c r="E211" s="50"/>
      <c r="F211" s="48" t="str">
        <f t="shared" si="17"/>
        <v/>
      </c>
      <c r="G211" s="50"/>
      <c r="H211" s="21"/>
      <c r="L211" s="21"/>
      <c r="M211" s="21"/>
    </row>
    <row r="212" spans="1:13" outlineLevel="1" x14ac:dyDescent="0.25">
      <c r="A212" s="23" t="s">
        <v>301</v>
      </c>
      <c r="B212" s="51" t="s">
        <v>98</v>
      </c>
      <c r="E212" s="50"/>
      <c r="F212" s="48" t="str">
        <f t="shared" si="17"/>
        <v/>
      </c>
      <c r="G212" s="50"/>
      <c r="H212" s="21"/>
      <c r="L212" s="21"/>
      <c r="M212" s="21"/>
    </row>
    <row r="213" spans="1:13" outlineLevel="1" x14ac:dyDescent="0.25">
      <c r="A213" s="23" t="s">
        <v>302</v>
      </c>
      <c r="B213" s="51" t="s">
        <v>98</v>
      </c>
      <c r="E213" s="50"/>
      <c r="F213" s="48" t="str">
        <f t="shared" si="17"/>
        <v/>
      </c>
      <c r="G213" s="50"/>
      <c r="H213" s="21"/>
      <c r="L213" s="21"/>
      <c r="M213" s="21"/>
    </row>
    <row r="214" spans="1:13" outlineLevel="1" x14ac:dyDescent="0.25">
      <c r="A214" s="23" t="s">
        <v>303</v>
      </c>
      <c r="B214" s="51" t="s">
        <v>98</v>
      </c>
      <c r="E214" s="50"/>
      <c r="F214" s="48" t="str">
        <f t="shared" si="17"/>
        <v/>
      </c>
      <c r="G214" s="50"/>
      <c r="H214" s="21"/>
      <c r="L214" s="21"/>
      <c r="M214" s="21"/>
    </row>
    <row r="215" spans="1:13" outlineLevel="1" x14ac:dyDescent="0.25">
      <c r="A215" s="23" t="s">
        <v>304</v>
      </c>
      <c r="B215" s="51" t="s">
        <v>98</v>
      </c>
      <c r="E215" s="50"/>
      <c r="F215" s="48" t="str">
        <f t="shared" si="17"/>
        <v/>
      </c>
      <c r="G215" s="50"/>
      <c r="H215" s="21"/>
      <c r="L215" s="21"/>
      <c r="M215" s="21"/>
    </row>
    <row r="216" spans="1:13" ht="15" customHeight="1" x14ac:dyDescent="0.25">
      <c r="A216" s="42"/>
      <c r="B216" s="43" t="s">
        <v>305</v>
      </c>
      <c r="C216" s="42" t="s">
        <v>61</v>
      </c>
      <c r="D216" s="42"/>
      <c r="E216" s="44"/>
      <c r="F216" s="45" t="s">
        <v>84</v>
      </c>
      <c r="G216" s="45" t="s">
        <v>227</v>
      </c>
      <c r="H216" s="21"/>
      <c r="L216" s="21"/>
      <c r="M216" s="21"/>
    </row>
    <row r="217" spans="1:13" x14ac:dyDescent="0.25">
      <c r="A217" s="23" t="s">
        <v>306</v>
      </c>
      <c r="B217" s="19" t="s">
        <v>307</v>
      </c>
      <c r="C217" s="23">
        <v>0</v>
      </c>
      <c r="E217" s="60"/>
      <c r="F217" s="48">
        <f>IF($C$38=0,"",IF(C217="[for completion]","",IF(C217="","",C217/$C$38)))</f>
        <v>0</v>
      </c>
      <c r="G217" s="48">
        <f>IF($C$39=0,"",IF(C217="[for completion]","",IF(C217="","",C217/$C$39)))</f>
        <v>0</v>
      </c>
      <c r="H217" s="21"/>
      <c r="L217" s="21"/>
      <c r="M217" s="21"/>
    </row>
    <row r="218" spans="1:13" x14ac:dyDescent="0.25">
      <c r="A218" s="23" t="s">
        <v>308</v>
      </c>
      <c r="B218" s="19" t="s">
        <v>309</v>
      </c>
      <c r="C218" s="23">
        <v>0</v>
      </c>
      <c r="E218" s="60"/>
      <c r="F218" s="48">
        <f>IF($C$38=0,"",IF(C218="[for completion]","",IF(C218="","",C218/$C$38)))</f>
        <v>0</v>
      </c>
      <c r="G218" s="48">
        <f>IF($C$39=0,"",IF(C218="[for completion]","",IF(C218="","",C218/$C$39)))</f>
        <v>0</v>
      </c>
      <c r="H218" s="21"/>
      <c r="L218" s="21"/>
      <c r="M218" s="21"/>
    </row>
    <row r="219" spans="1:13" x14ac:dyDescent="0.25">
      <c r="A219" s="23" t="s">
        <v>310</v>
      </c>
      <c r="B219" s="19" t="s">
        <v>94</v>
      </c>
      <c r="C219" s="23">
        <v>0</v>
      </c>
      <c r="E219" s="60"/>
      <c r="F219" s="48">
        <f>IF($C$38=0,"",IF(C219="[for completion]","",IF(C219="","",C219/$C$38)))</f>
        <v>0</v>
      </c>
      <c r="G219" s="48">
        <f>IF($C$39=0,"",IF(C219="[for completion]","",IF(C219="","",C219/$C$39)))</f>
        <v>0</v>
      </c>
      <c r="H219" s="21"/>
      <c r="L219" s="21"/>
      <c r="M219" s="21"/>
    </row>
    <row r="220" spans="1:13" x14ac:dyDescent="0.25">
      <c r="A220" s="23" t="s">
        <v>311</v>
      </c>
      <c r="B220" s="56" t="s">
        <v>96</v>
      </c>
      <c r="C220" s="23">
        <f>SUM(C217:C219)</f>
        <v>0</v>
      </c>
      <c r="E220" s="60"/>
      <c r="F220" s="59">
        <f>SUM(F217:F219)</f>
        <v>0</v>
      </c>
      <c r="G220" s="59">
        <f>SUM(G217:G219)</f>
        <v>0</v>
      </c>
      <c r="H220" s="21"/>
      <c r="L220" s="21"/>
      <c r="M220" s="21"/>
    </row>
    <row r="221" spans="1:13" outlineLevel="1" x14ac:dyDescent="0.25">
      <c r="A221" s="23" t="s">
        <v>312</v>
      </c>
      <c r="B221" s="51" t="s">
        <v>98</v>
      </c>
      <c r="E221" s="60"/>
      <c r="F221" s="48" t="str">
        <f t="shared" ref="F221:F227" si="18">IF($C$38=0,"",IF(C221="[for completion]","",IF(C221="","",C221/$C$38)))</f>
        <v/>
      </c>
      <c r="G221" s="48" t="str">
        <f t="shared" ref="G221:G227" si="19">IF($C$39=0,"",IF(C221="[for completion]","",IF(C221="","",C221/$C$39)))</f>
        <v/>
      </c>
      <c r="H221" s="21"/>
      <c r="L221" s="21"/>
      <c r="M221" s="21"/>
    </row>
    <row r="222" spans="1:13" outlineLevel="1" x14ac:dyDescent="0.25">
      <c r="A222" s="23" t="s">
        <v>313</v>
      </c>
      <c r="B222" s="51" t="s">
        <v>98</v>
      </c>
      <c r="E222" s="60"/>
      <c r="F222" s="48" t="str">
        <f t="shared" si="18"/>
        <v/>
      </c>
      <c r="G222" s="48" t="str">
        <f t="shared" si="19"/>
        <v/>
      </c>
      <c r="H222" s="21"/>
      <c r="L222" s="21"/>
      <c r="M222" s="21"/>
    </row>
    <row r="223" spans="1:13" outlineLevel="1" x14ac:dyDescent="0.25">
      <c r="A223" s="23" t="s">
        <v>314</v>
      </c>
      <c r="B223" s="51" t="s">
        <v>98</v>
      </c>
      <c r="E223" s="60"/>
      <c r="F223" s="48" t="str">
        <f t="shared" si="18"/>
        <v/>
      </c>
      <c r="G223" s="48" t="str">
        <f t="shared" si="19"/>
        <v/>
      </c>
      <c r="H223" s="21"/>
      <c r="L223" s="21"/>
      <c r="M223" s="21"/>
    </row>
    <row r="224" spans="1:13" outlineLevel="1" x14ac:dyDescent="0.25">
      <c r="A224" s="23" t="s">
        <v>315</v>
      </c>
      <c r="B224" s="51" t="s">
        <v>98</v>
      </c>
      <c r="E224" s="60"/>
      <c r="F224" s="48" t="str">
        <f t="shared" si="18"/>
        <v/>
      </c>
      <c r="G224" s="48" t="str">
        <f t="shared" si="19"/>
        <v/>
      </c>
      <c r="H224" s="21"/>
      <c r="L224" s="21"/>
      <c r="M224" s="21"/>
    </row>
    <row r="225" spans="1:14" outlineLevel="1" x14ac:dyDescent="0.25">
      <c r="A225" s="23" t="s">
        <v>316</v>
      </c>
      <c r="B225" s="51" t="s">
        <v>98</v>
      </c>
      <c r="E225" s="60"/>
      <c r="F225" s="48" t="str">
        <f t="shared" si="18"/>
        <v/>
      </c>
      <c r="G225" s="48" t="str">
        <f t="shared" si="19"/>
        <v/>
      </c>
      <c r="H225" s="21"/>
      <c r="L225" s="21"/>
      <c r="M225" s="21"/>
    </row>
    <row r="226" spans="1:14" outlineLevel="1" x14ac:dyDescent="0.25">
      <c r="A226" s="23" t="s">
        <v>317</v>
      </c>
      <c r="B226" s="51" t="s">
        <v>98</v>
      </c>
      <c r="E226" s="40"/>
      <c r="F226" s="48" t="str">
        <f t="shared" si="18"/>
        <v/>
      </c>
      <c r="G226" s="48" t="str">
        <f t="shared" si="19"/>
        <v/>
      </c>
      <c r="H226" s="21"/>
      <c r="L226" s="21"/>
      <c r="M226" s="21"/>
    </row>
    <row r="227" spans="1:14" outlineLevel="1" x14ac:dyDescent="0.25">
      <c r="A227" s="23" t="s">
        <v>318</v>
      </c>
      <c r="B227" s="51" t="s">
        <v>98</v>
      </c>
      <c r="E227" s="60"/>
      <c r="F227" s="48" t="str">
        <f t="shared" si="18"/>
        <v/>
      </c>
      <c r="G227" s="48" t="str">
        <f t="shared" si="19"/>
        <v/>
      </c>
      <c r="H227" s="21"/>
      <c r="L227" s="21"/>
      <c r="M227" s="21"/>
    </row>
    <row r="228" spans="1:14" ht="15" customHeight="1" x14ac:dyDescent="0.25">
      <c r="A228" s="42"/>
      <c r="B228" s="43" t="s">
        <v>319</v>
      </c>
      <c r="C228" s="42"/>
      <c r="D228" s="42"/>
      <c r="E228" s="44"/>
      <c r="F228" s="45"/>
      <c r="G228" s="45"/>
      <c r="H228" s="21"/>
      <c r="L228" s="21"/>
      <c r="M228" s="21"/>
    </row>
    <row r="229" spans="1:14" ht="30" x14ac:dyDescent="0.25">
      <c r="A229" s="23" t="s">
        <v>320</v>
      </c>
      <c r="B229" s="40" t="s">
        <v>321</v>
      </c>
      <c r="C229" s="101" t="s">
        <v>1492</v>
      </c>
      <c r="H229" s="21"/>
      <c r="L229" s="21"/>
      <c r="M229" s="21"/>
    </row>
    <row r="230" spans="1:14" ht="15" customHeight="1" x14ac:dyDescent="0.25">
      <c r="A230" s="42"/>
      <c r="B230" s="43" t="s">
        <v>322</v>
      </c>
      <c r="C230" s="42"/>
      <c r="D230" s="42"/>
      <c r="E230" s="44"/>
      <c r="F230" s="45"/>
      <c r="G230" s="45"/>
      <c r="H230" s="21"/>
      <c r="L230" s="21"/>
      <c r="M230" s="21"/>
    </row>
    <row r="231" spans="1:14" x14ac:dyDescent="0.25">
      <c r="A231" s="23" t="s">
        <v>11</v>
      </c>
      <c r="B231" s="23" t="s">
        <v>1144</v>
      </c>
      <c r="C231" s="23" t="s">
        <v>1300</v>
      </c>
      <c r="E231" s="40"/>
      <c r="H231" s="21"/>
      <c r="L231" s="21"/>
      <c r="M231" s="21"/>
    </row>
    <row r="232" spans="1:14" x14ac:dyDescent="0.25">
      <c r="A232" s="23" t="s">
        <v>323</v>
      </c>
      <c r="B232" s="63" t="s">
        <v>324</v>
      </c>
      <c r="C232" s="101" t="s">
        <v>1300</v>
      </c>
      <c r="E232" s="40"/>
      <c r="H232" s="21"/>
      <c r="L232" s="21"/>
      <c r="M232" s="21"/>
    </row>
    <row r="233" spans="1:14" x14ac:dyDescent="0.25">
      <c r="A233" s="23" t="s">
        <v>325</v>
      </c>
      <c r="B233" s="63" t="s">
        <v>326</v>
      </c>
      <c r="C233" s="101" t="s">
        <v>1300</v>
      </c>
      <c r="E233" s="40"/>
      <c r="H233" s="21"/>
      <c r="L233" s="21"/>
      <c r="M233" s="21"/>
    </row>
    <row r="234" spans="1:14" outlineLevel="1" x14ac:dyDescent="0.25">
      <c r="A234" s="23" t="s">
        <v>327</v>
      </c>
      <c r="B234" s="38" t="s">
        <v>328</v>
      </c>
      <c r="C234" s="40"/>
      <c r="D234" s="40"/>
      <c r="E234" s="40"/>
      <c r="H234" s="21"/>
      <c r="L234" s="21"/>
      <c r="M234" s="21"/>
    </row>
    <row r="235" spans="1:14" outlineLevel="1" x14ac:dyDescent="0.25">
      <c r="A235" s="23" t="s">
        <v>329</v>
      </c>
      <c r="B235" s="38" t="s">
        <v>330</v>
      </c>
      <c r="C235" s="40"/>
      <c r="D235" s="40"/>
      <c r="E235" s="40"/>
      <c r="H235" s="21"/>
      <c r="L235" s="21"/>
      <c r="M235" s="21"/>
    </row>
    <row r="236" spans="1:14" outlineLevel="1" x14ac:dyDescent="0.25">
      <c r="A236" s="23" t="s">
        <v>331</v>
      </c>
      <c r="B236" s="38" t="s">
        <v>332</v>
      </c>
      <c r="C236" s="40"/>
      <c r="D236" s="40"/>
      <c r="E236" s="40"/>
      <c r="H236" s="21"/>
      <c r="L236" s="21"/>
      <c r="M236" s="21"/>
    </row>
    <row r="237" spans="1:14" outlineLevel="1" x14ac:dyDescent="0.25">
      <c r="A237" s="23" t="s">
        <v>333</v>
      </c>
      <c r="C237" s="40"/>
      <c r="D237" s="40"/>
      <c r="E237" s="40"/>
      <c r="H237" s="21"/>
      <c r="L237" s="21"/>
      <c r="M237" s="21"/>
    </row>
    <row r="238" spans="1:14" outlineLevel="1" x14ac:dyDescent="0.25">
      <c r="A238" s="23" t="s">
        <v>334</v>
      </c>
      <c r="C238" s="40"/>
      <c r="D238" s="40"/>
      <c r="E238" s="40"/>
      <c r="H238" s="21"/>
      <c r="L238" s="21"/>
      <c r="M238" s="21"/>
    </row>
    <row r="239" spans="1:14" outlineLevel="1" x14ac:dyDescent="0.25">
      <c r="A239" s="23" t="s">
        <v>335</v>
      </c>
      <c r="D239"/>
      <c r="E239"/>
      <c r="F239"/>
      <c r="G239"/>
      <c r="H239" s="21"/>
      <c r="K239" s="64"/>
      <c r="L239" s="64"/>
      <c r="M239" s="64"/>
      <c r="N239" s="64"/>
    </row>
    <row r="240" spans="1:14" outlineLevel="1" x14ac:dyDescent="0.25">
      <c r="A240" s="23" t="s">
        <v>336</v>
      </c>
      <c r="D240"/>
      <c r="E240"/>
      <c r="F240"/>
      <c r="G240"/>
      <c r="H240" s="21"/>
      <c r="K240" s="64"/>
      <c r="L240" s="64"/>
      <c r="M240" s="64"/>
      <c r="N240" s="64"/>
    </row>
    <row r="241" spans="1:14" outlineLevel="1" x14ac:dyDescent="0.25">
      <c r="A241" s="23" t="s">
        <v>337</v>
      </c>
      <c r="D241"/>
      <c r="E241"/>
      <c r="F241"/>
      <c r="G241"/>
      <c r="H241" s="21"/>
      <c r="K241" s="64"/>
      <c r="L241" s="64"/>
      <c r="M241" s="64"/>
      <c r="N241" s="64"/>
    </row>
    <row r="242" spans="1:14" outlineLevel="1" x14ac:dyDescent="0.25">
      <c r="A242" s="23" t="s">
        <v>338</v>
      </c>
      <c r="D242"/>
      <c r="E242"/>
      <c r="F242"/>
      <c r="G242"/>
      <c r="H242" s="21"/>
      <c r="K242" s="64"/>
      <c r="L242" s="64"/>
      <c r="M242" s="64"/>
      <c r="N242" s="64"/>
    </row>
    <row r="243" spans="1:14" outlineLevel="1" x14ac:dyDescent="0.25">
      <c r="A243" s="23" t="s">
        <v>339</v>
      </c>
      <c r="D243"/>
      <c r="E243"/>
      <c r="F243"/>
      <c r="G243"/>
      <c r="H243" s="21"/>
      <c r="K243" s="64"/>
      <c r="L243" s="64"/>
      <c r="M243" s="64"/>
      <c r="N243" s="64"/>
    </row>
    <row r="244" spans="1:14" outlineLevel="1" x14ac:dyDescent="0.25">
      <c r="A244" s="23" t="s">
        <v>340</v>
      </c>
      <c r="D244"/>
      <c r="E244"/>
      <c r="F244"/>
      <c r="G244"/>
      <c r="H244" s="21"/>
      <c r="K244" s="64"/>
      <c r="L244" s="64"/>
      <c r="M244" s="64"/>
      <c r="N244" s="64"/>
    </row>
    <row r="245" spans="1:14" outlineLevel="1" x14ac:dyDescent="0.25">
      <c r="A245" s="23" t="s">
        <v>341</v>
      </c>
      <c r="D245"/>
      <c r="E245"/>
      <c r="F245"/>
      <c r="G245"/>
      <c r="H245" s="21"/>
      <c r="K245" s="64"/>
      <c r="L245" s="64"/>
      <c r="M245" s="64"/>
      <c r="N245" s="64"/>
    </row>
    <row r="246" spans="1:14" outlineLevel="1" x14ac:dyDescent="0.25">
      <c r="A246" s="23" t="s">
        <v>342</v>
      </c>
      <c r="D246"/>
      <c r="E246"/>
      <c r="F246"/>
      <c r="G246"/>
      <c r="H246" s="21"/>
      <c r="K246" s="64"/>
      <c r="L246" s="64"/>
      <c r="M246" s="64"/>
      <c r="N246" s="64"/>
    </row>
    <row r="247" spans="1:14" outlineLevel="1" x14ac:dyDescent="0.25">
      <c r="A247" s="23" t="s">
        <v>343</v>
      </c>
      <c r="D247"/>
      <c r="E247"/>
      <c r="F247"/>
      <c r="G247"/>
      <c r="H247" s="21"/>
      <c r="K247" s="64"/>
      <c r="L247" s="64"/>
      <c r="M247" s="64"/>
      <c r="N247" s="64"/>
    </row>
    <row r="248" spans="1:14" outlineLevel="1" x14ac:dyDescent="0.25">
      <c r="A248" s="23" t="s">
        <v>344</v>
      </c>
      <c r="D248"/>
      <c r="E248"/>
      <c r="F248"/>
      <c r="G248"/>
      <c r="H248" s="21"/>
      <c r="K248" s="64"/>
      <c r="L248" s="64"/>
      <c r="M248" s="64"/>
      <c r="N248" s="64"/>
    </row>
    <row r="249" spans="1:14" outlineLevel="1" x14ac:dyDescent="0.25">
      <c r="A249" s="23" t="s">
        <v>345</v>
      </c>
      <c r="D249"/>
      <c r="E249"/>
      <c r="F249"/>
      <c r="G249"/>
      <c r="H249" s="21"/>
      <c r="K249" s="64"/>
      <c r="L249" s="64"/>
      <c r="M249" s="64"/>
      <c r="N249" s="64"/>
    </row>
    <row r="250" spans="1:14" outlineLevel="1" x14ac:dyDescent="0.25">
      <c r="A250" s="23" t="s">
        <v>346</v>
      </c>
      <c r="D250"/>
      <c r="E250"/>
      <c r="F250"/>
      <c r="G250"/>
      <c r="H250" s="21"/>
      <c r="K250" s="64"/>
      <c r="L250" s="64"/>
      <c r="M250" s="64"/>
      <c r="N250" s="64"/>
    </row>
    <row r="251" spans="1:14" outlineLevel="1" x14ac:dyDescent="0.25">
      <c r="A251" s="23" t="s">
        <v>347</v>
      </c>
      <c r="D251"/>
      <c r="E251"/>
      <c r="F251"/>
      <c r="G251"/>
      <c r="H251" s="21"/>
      <c r="K251" s="64"/>
      <c r="L251" s="64"/>
      <c r="M251" s="64"/>
      <c r="N251" s="64"/>
    </row>
    <row r="252" spans="1:14" outlineLevel="1" x14ac:dyDescent="0.25">
      <c r="A252" s="23" t="s">
        <v>348</v>
      </c>
      <c r="D252"/>
      <c r="E252"/>
      <c r="F252"/>
      <c r="G252"/>
      <c r="H252" s="21"/>
      <c r="K252" s="64"/>
      <c r="L252" s="64"/>
      <c r="M252" s="64"/>
      <c r="N252" s="64"/>
    </row>
    <row r="253" spans="1:14" outlineLevel="1" x14ac:dyDescent="0.25">
      <c r="A253" s="23" t="s">
        <v>349</v>
      </c>
      <c r="D253"/>
      <c r="E253"/>
      <c r="F253"/>
      <c r="G253"/>
      <c r="H253" s="21"/>
      <c r="K253" s="64"/>
      <c r="L253" s="64"/>
      <c r="M253" s="64"/>
      <c r="N253" s="64"/>
    </row>
    <row r="254" spans="1:14" outlineLevel="1" x14ac:dyDescent="0.25">
      <c r="A254" s="23" t="s">
        <v>350</v>
      </c>
      <c r="D254"/>
      <c r="E254"/>
      <c r="F254"/>
      <c r="G254"/>
      <c r="H254" s="21"/>
      <c r="K254" s="64"/>
      <c r="L254" s="64"/>
      <c r="M254" s="64"/>
      <c r="N254" s="64"/>
    </row>
    <row r="255" spans="1:14" outlineLevel="1" x14ac:dyDescent="0.25">
      <c r="A255" s="23" t="s">
        <v>351</v>
      </c>
      <c r="D255"/>
      <c r="E255"/>
      <c r="F255"/>
      <c r="G255"/>
      <c r="H255" s="21"/>
      <c r="K255" s="64"/>
      <c r="L255" s="64"/>
      <c r="M255" s="64"/>
      <c r="N255" s="64"/>
    </row>
    <row r="256" spans="1:14" outlineLevel="1" x14ac:dyDescent="0.25">
      <c r="A256" s="23" t="s">
        <v>352</v>
      </c>
      <c r="D256"/>
      <c r="E256"/>
      <c r="F256"/>
      <c r="G256"/>
      <c r="H256" s="21"/>
      <c r="K256" s="64"/>
      <c r="L256" s="64"/>
      <c r="M256" s="64"/>
      <c r="N256" s="64"/>
    </row>
    <row r="257" spans="1:14" outlineLevel="1" x14ac:dyDescent="0.25">
      <c r="A257" s="23" t="s">
        <v>353</v>
      </c>
      <c r="D257"/>
      <c r="E257"/>
      <c r="F257"/>
      <c r="G257"/>
      <c r="H257" s="21"/>
      <c r="K257" s="64"/>
      <c r="L257" s="64"/>
      <c r="M257" s="64"/>
      <c r="N257" s="64"/>
    </row>
    <row r="258" spans="1:14" outlineLevel="1" x14ac:dyDescent="0.25">
      <c r="A258" s="23" t="s">
        <v>354</v>
      </c>
      <c r="D258"/>
      <c r="E258"/>
      <c r="F258"/>
      <c r="G258"/>
      <c r="H258" s="21"/>
      <c r="K258" s="64"/>
      <c r="L258" s="64"/>
      <c r="M258" s="64"/>
      <c r="N258" s="64"/>
    </row>
    <row r="259" spans="1:14" outlineLevel="1" x14ac:dyDescent="0.25">
      <c r="A259" s="23" t="s">
        <v>355</v>
      </c>
      <c r="D259"/>
      <c r="E259"/>
      <c r="F259"/>
      <c r="G259"/>
      <c r="H259" s="21"/>
      <c r="K259" s="64"/>
      <c r="L259" s="64"/>
      <c r="M259" s="64"/>
      <c r="N259" s="64"/>
    </row>
    <row r="260" spans="1:14" outlineLevel="1" x14ac:dyDescent="0.25">
      <c r="A260" s="23" t="s">
        <v>356</v>
      </c>
      <c r="D260"/>
      <c r="E260"/>
      <c r="F260"/>
      <c r="G260"/>
      <c r="H260" s="21"/>
      <c r="K260" s="64"/>
      <c r="L260" s="64"/>
      <c r="M260" s="64"/>
      <c r="N260" s="64"/>
    </row>
    <row r="261" spans="1:14" outlineLevel="1" x14ac:dyDescent="0.25">
      <c r="A261" s="23" t="s">
        <v>357</v>
      </c>
      <c r="D261"/>
      <c r="E261"/>
      <c r="F261"/>
      <c r="G261"/>
      <c r="H261" s="21"/>
      <c r="K261" s="64"/>
      <c r="L261" s="64"/>
      <c r="M261" s="64"/>
      <c r="N261" s="64"/>
    </row>
    <row r="262" spans="1:14" outlineLevel="1" x14ac:dyDescent="0.25">
      <c r="A262" s="23" t="s">
        <v>358</v>
      </c>
      <c r="D262"/>
      <c r="E262"/>
      <c r="F262"/>
      <c r="G262"/>
      <c r="H262" s="21"/>
      <c r="K262" s="64"/>
      <c r="L262" s="64"/>
      <c r="M262" s="64"/>
      <c r="N262" s="64"/>
    </row>
    <row r="263" spans="1:14" outlineLevel="1" x14ac:dyDescent="0.25">
      <c r="A263" s="23" t="s">
        <v>359</v>
      </c>
      <c r="D263"/>
      <c r="E263"/>
      <c r="F263"/>
      <c r="G263"/>
      <c r="H263" s="21"/>
      <c r="K263" s="64"/>
      <c r="L263" s="64"/>
      <c r="M263" s="64"/>
      <c r="N263" s="64"/>
    </row>
    <row r="264" spans="1:14" outlineLevel="1" x14ac:dyDescent="0.25">
      <c r="A264" s="23" t="s">
        <v>360</v>
      </c>
      <c r="D264"/>
      <c r="E264"/>
      <c r="F264"/>
      <c r="G264"/>
      <c r="H264" s="21"/>
      <c r="K264" s="64"/>
      <c r="L264" s="64"/>
      <c r="M264" s="64"/>
      <c r="N264" s="64"/>
    </row>
    <row r="265" spans="1:14" outlineLevel="1" x14ac:dyDescent="0.25">
      <c r="A265" s="23" t="s">
        <v>361</v>
      </c>
      <c r="D265"/>
      <c r="E265"/>
      <c r="F265"/>
      <c r="G265"/>
      <c r="H265" s="21"/>
      <c r="K265" s="64"/>
      <c r="L265" s="64"/>
      <c r="M265" s="64"/>
      <c r="N265" s="64"/>
    </row>
    <row r="266" spans="1:14" outlineLevel="1" x14ac:dyDescent="0.25">
      <c r="A266" s="23" t="s">
        <v>362</v>
      </c>
      <c r="D266"/>
      <c r="E266"/>
      <c r="F266"/>
      <c r="G266"/>
      <c r="H266" s="21"/>
      <c r="K266" s="64"/>
      <c r="L266" s="64"/>
      <c r="M266" s="64"/>
      <c r="N266" s="64"/>
    </row>
    <row r="267" spans="1:14" outlineLevel="1" x14ac:dyDescent="0.25">
      <c r="A267" s="23" t="s">
        <v>363</v>
      </c>
      <c r="D267"/>
      <c r="E267"/>
      <c r="F267"/>
      <c r="G267"/>
      <c r="H267" s="21"/>
      <c r="K267" s="64"/>
      <c r="L267" s="64"/>
      <c r="M267" s="64"/>
      <c r="N267" s="64"/>
    </row>
    <row r="268" spans="1:14" outlineLevel="1" x14ac:dyDescent="0.25">
      <c r="A268" s="23" t="s">
        <v>364</v>
      </c>
      <c r="D268"/>
      <c r="E268"/>
      <c r="F268"/>
      <c r="G268"/>
      <c r="H268" s="21"/>
      <c r="K268" s="64"/>
      <c r="L268" s="64"/>
      <c r="M268" s="64"/>
      <c r="N268" s="64"/>
    </row>
    <row r="269" spans="1:14" outlineLevel="1" x14ac:dyDescent="0.25">
      <c r="A269" s="23" t="s">
        <v>365</v>
      </c>
      <c r="D269"/>
      <c r="E269"/>
      <c r="F269"/>
      <c r="G269"/>
      <c r="H269" s="21"/>
      <c r="K269" s="64"/>
      <c r="L269" s="64"/>
      <c r="M269" s="64"/>
      <c r="N269" s="64"/>
    </row>
    <row r="270" spans="1:14" outlineLevel="1" x14ac:dyDescent="0.25">
      <c r="A270" s="23" t="s">
        <v>366</v>
      </c>
      <c r="D270"/>
      <c r="E270"/>
      <c r="F270"/>
      <c r="G270"/>
      <c r="H270" s="21"/>
      <c r="K270" s="64"/>
      <c r="L270" s="64"/>
      <c r="M270" s="64"/>
      <c r="N270" s="64"/>
    </row>
    <row r="271" spans="1:14" outlineLevel="1" x14ac:dyDescent="0.25">
      <c r="A271" s="23" t="s">
        <v>367</v>
      </c>
      <c r="D271"/>
      <c r="E271"/>
      <c r="F271"/>
      <c r="G271"/>
      <c r="H271" s="21"/>
      <c r="K271" s="64"/>
      <c r="L271" s="64"/>
      <c r="M271" s="64"/>
      <c r="N271" s="64"/>
    </row>
    <row r="272" spans="1:14" outlineLevel="1" x14ac:dyDescent="0.25">
      <c r="A272" s="23" t="s">
        <v>368</v>
      </c>
      <c r="D272"/>
      <c r="E272"/>
      <c r="F272"/>
      <c r="G272"/>
      <c r="H272" s="21"/>
      <c r="K272" s="64"/>
      <c r="L272" s="64"/>
      <c r="M272" s="64"/>
      <c r="N272" s="64"/>
    </row>
    <row r="273" spans="1:14" outlineLevel="1" x14ac:dyDescent="0.25">
      <c r="A273" s="23" t="s">
        <v>369</v>
      </c>
      <c r="D273"/>
      <c r="E273"/>
      <c r="F273"/>
      <c r="G273"/>
      <c r="H273" s="21"/>
      <c r="K273" s="64"/>
      <c r="L273" s="64"/>
      <c r="M273" s="64"/>
      <c r="N273" s="64"/>
    </row>
    <row r="274" spans="1:14" outlineLevel="1" x14ac:dyDescent="0.25">
      <c r="A274" s="23" t="s">
        <v>370</v>
      </c>
      <c r="D274"/>
      <c r="E274"/>
      <c r="F274"/>
      <c r="G274"/>
      <c r="H274" s="21"/>
      <c r="K274" s="64"/>
      <c r="L274" s="64"/>
      <c r="M274" s="64"/>
      <c r="N274" s="64"/>
    </row>
    <row r="275" spans="1:14" outlineLevel="1" x14ac:dyDescent="0.25">
      <c r="A275" s="23" t="s">
        <v>371</v>
      </c>
      <c r="D275"/>
      <c r="E275"/>
      <c r="F275"/>
      <c r="G275"/>
      <c r="H275" s="21"/>
      <c r="K275" s="64"/>
      <c r="L275" s="64"/>
      <c r="M275" s="64"/>
      <c r="N275" s="64"/>
    </row>
    <row r="276" spans="1:14" outlineLevel="1" x14ac:dyDescent="0.25">
      <c r="A276" s="23" t="s">
        <v>372</v>
      </c>
      <c r="D276"/>
      <c r="E276"/>
      <c r="F276"/>
      <c r="G276"/>
      <c r="H276" s="21"/>
      <c r="K276" s="64"/>
      <c r="L276" s="64"/>
      <c r="M276" s="64"/>
      <c r="N276" s="64"/>
    </row>
    <row r="277" spans="1:14" outlineLevel="1" x14ac:dyDescent="0.25">
      <c r="A277" s="23" t="s">
        <v>373</v>
      </c>
      <c r="D277"/>
      <c r="E277"/>
      <c r="F277"/>
      <c r="G277"/>
      <c r="H277" s="21"/>
      <c r="K277" s="64"/>
      <c r="L277" s="64"/>
      <c r="M277" s="64"/>
      <c r="N277" s="64"/>
    </row>
    <row r="278" spans="1:14" outlineLevel="1" x14ac:dyDescent="0.25">
      <c r="A278" s="23" t="s">
        <v>374</v>
      </c>
      <c r="D278"/>
      <c r="E278"/>
      <c r="F278"/>
      <c r="G278"/>
      <c r="H278" s="21"/>
      <c r="K278" s="64"/>
      <c r="L278" s="64"/>
      <c r="M278" s="64"/>
      <c r="N278" s="64"/>
    </row>
    <row r="279" spans="1:14" outlineLevel="1" x14ac:dyDescent="0.25">
      <c r="A279" s="23" t="s">
        <v>375</v>
      </c>
      <c r="D279"/>
      <c r="E279"/>
      <c r="F279"/>
      <c r="G279"/>
      <c r="H279" s="21"/>
      <c r="K279" s="64"/>
      <c r="L279" s="64"/>
      <c r="M279" s="64"/>
      <c r="N279" s="64"/>
    </row>
    <row r="280" spans="1:14" outlineLevel="1" x14ac:dyDescent="0.25">
      <c r="A280" s="23" t="s">
        <v>376</v>
      </c>
      <c r="D280"/>
      <c r="E280"/>
      <c r="F280"/>
      <c r="G280"/>
      <c r="H280" s="21"/>
      <c r="K280" s="64"/>
      <c r="L280" s="64"/>
      <c r="M280" s="64"/>
      <c r="N280" s="64"/>
    </row>
    <row r="281" spans="1:14" outlineLevel="1" x14ac:dyDescent="0.25">
      <c r="A281" s="23" t="s">
        <v>377</v>
      </c>
      <c r="D281"/>
      <c r="E281"/>
      <c r="F281"/>
      <c r="G281"/>
      <c r="H281" s="21"/>
      <c r="K281" s="64"/>
      <c r="L281" s="64"/>
      <c r="M281" s="64"/>
      <c r="N281" s="64"/>
    </row>
    <row r="282" spans="1:14" outlineLevel="1" x14ac:dyDescent="0.25">
      <c r="A282" s="23" t="s">
        <v>378</v>
      </c>
      <c r="D282"/>
      <c r="E282"/>
      <c r="F282"/>
      <c r="G282"/>
      <c r="H282" s="21"/>
      <c r="K282" s="64"/>
      <c r="L282" s="64"/>
      <c r="M282" s="64"/>
      <c r="N282" s="64"/>
    </row>
    <row r="283" spans="1:14" outlineLevel="1" x14ac:dyDescent="0.25">
      <c r="A283" s="23" t="s">
        <v>379</v>
      </c>
      <c r="D283"/>
      <c r="E283"/>
      <c r="F283"/>
      <c r="G283"/>
      <c r="H283" s="21"/>
      <c r="K283" s="64"/>
      <c r="L283" s="64"/>
      <c r="M283" s="64"/>
      <c r="N283" s="64"/>
    </row>
    <row r="284" spans="1:14" outlineLevel="1" x14ac:dyDescent="0.25">
      <c r="A284" s="23" t="s">
        <v>380</v>
      </c>
      <c r="D284"/>
      <c r="E284"/>
      <c r="F284"/>
      <c r="G284"/>
      <c r="H284" s="21"/>
      <c r="K284" s="64"/>
      <c r="L284" s="64"/>
      <c r="M284" s="64"/>
      <c r="N284" s="64"/>
    </row>
    <row r="285" spans="1:14" ht="37.5" x14ac:dyDescent="0.25">
      <c r="A285" s="34"/>
      <c r="B285" s="34" t="s">
        <v>381</v>
      </c>
      <c r="C285" s="34" t="s">
        <v>1</v>
      </c>
      <c r="D285" s="34" t="s">
        <v>1</v>
      </c>
      <c r="E285" s="34"/>
      <c r="F285" s="35"/>
      <c r="G285" s="36"/>
      <c r="H285" s="21"/>
      <c r="I285" s="27"/>
      <c r="J285" s="27"/>
      <c r="K285" s="27"/>
      <c r="L285" s="27"/>
      <c r="M285" s="29"/>
    </row>
    <row r="286" spans="1:14" ht="18.75" x14ac:dyDescent="0.25">
      <c r="A286" s="65" t="s">
        <v>382</v>
      </c>
      <c r="B286" s="66"/>
      <c r="C286" s="66"/>
      <c r="D286" s="66"/>
      <c r="E286" s="66"/>
      <c r="F286" s="67"/>
      <c r="G286" s="66"/>
      <c r="H286" s="21"/>
      <c r="I286" s="27"/>
      <c r="J286" s="27"/>
      <c r="K286" s="27"/>
      <c r="L286" s="27"/>
      <c r="M286" s="29"/>
    </row>
    <row r="287" spans="1:14" ht="18.75" x14ac:dyDescent="0.25">
      <c r="A287" s="65" t="s">
        <v>383</v>
      </c>
      <c r="B287" s="66"/>
      <c r="C287" s="66"/>
      <c r="D287" s="66"/>
      <c r="E287" s="66"/>
      <c r="F287" s="67"/>
      <c r="G287" s="66"/>
      <c r="H287" s="21"/>
      <c r="I287" s="27"/>
      <c r="J287" s="27"/>
      <c r="K287" s="27"/>
      <c r="L287" s="27"/>
      <c r="M287" s="29"/>
    </row>
    <row r="288" spans="1:14" x14ac:dyDescent="0.25">
      <c r="A288" s="23" t="s">
        <v>384</v>
      </c>
      <c r="B288" s="38" t="s">
        <v>385</v>
      </c>
      <c r="C288" s="68">
        <f>ROW(B38)</f>
        <v>38</v>
      </c>
      <c r="D288" s="59"/>
      <c r="E288" s="59"/>
      <c r="F288" s="59"/>
      <c r="G288" s="59"/>
      <c r="H288" s="21"/>
      <c r="I288" s="38"/>
      <c r="J288" s="68"/>
      <c r="L288" s="59"/>
      <c r="M288" s="59"/>
      <c r="N288" s="59"/>
    </row>
    <row r="289" spans="1:14" x14ac:dyDescent="0.25">
      <c r="A289" s="23" t="s">
        <v>386</v>
      </c>
      <c r="B289" s="38" t="s">
        <v>387</v>
      </c>
      <c r="C289" s="68">
        <f>ROW(B39)</f>
        <v>39</v>
      </c>
      <c r="E289" s="59"/>
      <c r="F289" s="59"/>
      <c r="H289" s="21"/>
      <c r="I289" s="38"/>
      <c r="J289" s="68"/>
      <c r="L289" s="59"/>
      <c r="M289" s="59"/>
    </row>
    <row r="290" spans="1:14" x14ac:dyDescent="0.25">
      <c r="A290" s="23" t="s">
        <v>388</v>
      </c>
      <c r="B290" s="38" t="s">
        <v>389</v>
      </c>
      <c r="C290" s="68" t="str">
        <f>ROW('B1. HTT Mortgage Assets'!B43)&amp; " for Mortgage Assets"</f>
        <v>43 for Mortgage Assets</v>
      </c>
      <c r="D290" s="68" t="e">
        <f>ROW(#REF!)&amp; " for Public Sector Assets"</f>
        <v>#REF!</v>
      </c>
      <c r="E290" s="69"/>
      <c r="F290" s="59"/>
      <c r="G290" s="69"/>
      <c r="H290" s="21"/>
      <c r="I290" s="38"/>
      <c r="J290" s="68"/>
      <c r="K290" s="68"/>
      <c r="L290" s="69"/>
      <c r="M290" s="59"/>
      <c r="N290" s="69"/>
    </row>
    <row r="291" spans="1:14" x14ac:dyDescent="0.25">
      <c r="A291" s="23" t="s">
        <v>390</v>
      </c>
      <c r="B291" s="38" t="s">
        <v>391</v>
      </c>
      <c r="C291" s="68">
        <f>ROW(B52)</f>
        <v>52</v>
      </c>
      <c r="H291" s="21"/>
      <c r="I291" s="38"/>
      <c r="J291" s="68"/>
    </row>
    <row r="292" spans="1:14" x14ac:dyDescent="0.25">
      <c r="A292" s="23" t="s">
        <v>392</v>
      </c>
      <c r="B292" s="38" t="s">
        <v>393</v>
      </c>
      <c r="C292" s="70" t="str">
        <f>ROW('B1. HTT Mortgage Assets'!B186)&amp;" for Residential Mortgage Assets"</f>
        <v>186 for Residential Mortgage Assets</v>
      </c>
      <c r="D292" s="68" t="str">
        <f>ROW('B1. HTT Mortgage Assets'!B287 )&amp; " for Commercial Mortgage Assets"</f>
        <v>287 for Commercial Mortgage Assets</v>
      </c>
      <c r="E292" s="69"/>
      <c r="F292" s="68" t="e">
        <f>ROW(#REF!)&amp; " for Public Sector Assets"</f>
        <v>#REF!</v>
      </c>
      <c r="G292" s="69"/>
      <c r="H292" s="21"/>
      <c r="I292" s="38"/>
      <c r="J292" s="64"/>
      <c r="K292" s="68"/>
      <c r="L292" s="69"/>
      <c r="N292" s="69"/>
    </row>
    <row r="293" spans="1:14" x14ac:dyDescent="0.25">
      <c r="A293" s="23" t="s">
        <v>394</v>
      </c>
      <c r="B293" s="38" t="s">
        <v>395</v>
      </c>
      <c r="C293" s="68" t="str">
        <f>ROW('B1. HTT Mortgage Assets'!B149)&amp;" for Mortgage Assets"</f>
        <v>149 for Mortgage Assets</v>
      </c>
      <c r="D293" s="68" t="e">
        <f>ROW(#REF!)&amp;" for Public Sector Assets"</f>
        <v>#REF!</v>
      </c>
      <c r="H293" s="21"/>
      <c r="I293" s="38"/>
      <c r="M293" s="69"/>
    </row>
    <row r="294" spans="1:14" x14ac:dyDescent="0.25">
      <c r="A294" s="23" t="s">
        <v>396</v>
      </c>
      <c r="B294" s="38" t="s">
        <v>397</v>
      </c>
      <c r="C294" s="68">
        <f>ROW(B111)</f>
        <v>111</v>
      </c>
      <c r="F294" s="69"/>
      <c r="H294" s="21"/>
      <c r="I294" s="38"/>
      <c r="J294" s="68"/>
      <c r="M294" s="69"/>
    </row>
    <row r="295" spans="1:14" x14ac:dyDescent="0.25">
      <c r="A295" s="23" t="s">
        <v>398</v>
      </c>
      <c r="B295" s="38" t="s">
        <v>399</v>
      </c>
      <c r="C295" s="68">
        <f>ROW(B163)</f>
        <v>163</v>
      </c>
      <c r="E295" s="69"/>
      <c r="F295" s="69"/>
      <c r="H295" s="21"/>
      <c r="I295" s="38"/>
      <c r="J295" s="68"/>
      <c r="L295" s="69"/>
      <c r="M295" s="69"/>
    </row>
    <row r="296" spans="1:14" x14ac:dyDescent="0.25">
      <c r="A296" s="23" t="s">
        <v>400</v>
      </c>
      <c r="B296" s="38" t="s">
        <v>401</v>
      </c>
      <c r="C296" s="68">
        <f>ROW(B137)</f>
        <v>137</v>
      </c>
      <c r="E296" s="69"/>
      <c r="F296" s="69"/>
      <c r="H296" s="21"/>
      <c r="I296" s="38"/>
      <c r="J296" s="68"/>
      <c r="L296" s="69"/>
      <c r="M296" s="69"/>
    </row>
    <row r="297" spans="1:14" ht="30" x14ac:dyDescent="0.25">
      <c r="A297" s="23" t="s">
        <v>402</v>
      </c>
      <c r="B297" s="23" t="s">
        <v>403</v>
      </c>
      <c r="C297" s="68" t="str">
        <f>ROW('C. HTT Harmonised Glossary'!B17)&amp;" for Harmonised Glossary"</f>
        <v>17 for Harmonised Glossary</v>
      </c>
      <c r="E297" s="69"/>
      <c r="H297" s="21"/>
      <c r="J297" s="68"/>
      <c r="L297" s="69"/>
    </row>
    <row r="298" spans="1:14" x14ac:dyDescent="0.25">
      <c r="A298" s="23" t="s">
        <v>404</v>
      </c>
      <c r="B298" s="38" t="s">
        <v>405</v>
      </c>
      <c r="C298" s="68">
        <f>ROW(B65)</f>
        <v>65</v>
      </c>
      <c r="E298" s="69"/>
      <c r="H298" s="21"/>
      <c r="I298" s="38"/>
      <c r="J298" s="68"/>
      <c r="L298" s="69"/>
    </row>
    <row r="299" spans="1:14" x14ac:dyDescent="0.25">
      <c r="A299" s="23" t="s">
        <v>406</v>
      </c>
      <c r="B299" s="38" t="s">
        <v>407</v>
      </c>
      <c r="C299" s="68">
        <f>ROW(B88)</f>
        <v>88</v>
      </c>
      <c r="E299" s="69"/>
      <c r="H299" s="21"/>
      <c r="I299" s="38"/>
      <c r="J299" s="68"/>
      <c r="L299" s="69"/>
    </row>
    <row r="300" spans="1:14" x14ac:dyDescent="0.25">
      <c r="A300" s="23" t="s">
        <v>408</v>
      </c>
      <c r="B300" s="38" t="s">
        <v>409</v>
      </c>
      <c r="C300" s="68" t="str">
        <f>ROW('B1. HTT Mortgage Assets'!B179)&amp; " for Mortgage Assets"</f>
        <v>179 for Mortgage Assets</v>
      </c>
      <c r="D300" s="68" t="e">
        <f>ROW(#REF!)&amp; " for Public Sector Assets"</f>
        <v>#REF!</v>
      </c>
      <c r="E300" s="69"/>
      <c r="H300" s="21"/>
      <c r="I300" s="38"/>
      <c r="J300" s="68"/>
      <c r="K300" s="68"/>
      <c r="L300" s="69"/>
    </row>
    <row r="301" spans="1:14" outlineLevel="1" x14ac:dyDescent="0.25">
      <c r="A301" s="23" t="s">
        <v>410</v>
      </c>
      <c r="B301" s="38"/>
      <c r="C301" s="68"/>
      <c r="D301" s="68"/>
      <c r="E301" s="69"/>
      <c r="H301" s="21"/>
      <c r="I301" s="38"/>
      <c r="J301" s="68"/>
      <c r="K301" s="68"/>
      <c r="L301" s="69"/>
    </row>
    <row r="302" spans="1:14" outlineLevel="1" x14ac:dyDescent="0.25">
      <c r="A302" s="23" t="s">
        <v>411</v>
      </c>
      <c r="B302" s="38"/>
      <c r="C302" s="68"/>
      <c r="D302" s="68"/>
      <c r="E302" s="69"/>
      <c r="H302" s="21"/>
      <c r="I302" s="38"/>
      <c r="J302" s="68"/>
      <c r="K302" s="68"/>
      <c r="L302" s="69"/>
    </row>
    <row r="303" spans="1:14" outlineLevel="1" x14ac:dyDescent="0.25">
      <c r="A303" s="23" t="s">
        <v>412</v>
      </c>
      <c r="B303" s="38"/>
      <c r="C303" s="68"/>
      <c r="D303" s="68"/>
      <c r="E303" s="69"/>
      <c r="H303" s="21"/>
      <c r="I303" s="38"/>
      <c r="J303" s="68"/>
      <c r="K303" s="68"/>
      <c r="L303" s="69"/>
    </row>
    <row r="304" spans="1:14" outlineLevel="1" x14ac:dyDescent="0.25">
      <c r="A304" s="23" t="s">
        <v>413</v>
      </c>
      <c r="B304" s="38"/>
      <c r="C304" s="68"/>
      <c r="D304" s="68"/>
      <c r="E304" s="69"/>
      <c r="H304" s="21"/>
      <c r="I304" s="38"/>
      <c r="J304" s="68"/>
      <c r="K304" s="68"/>
      <c r="L304" s="69"/>
    </row>
    <row r="305" spans="1:13" outlineLevel="1" x14ac:dyDescent="0.25">
      <c r="A305" s="23" t="s">
        <v>414</v>
      </c>
      <c r="B305" s="38"/>
      <c r="C305" s="68"/>
      <c r="D305" s="68"/>
      <c r="E305" s="69"/>
      <c r="H305" s="21"/>
      <c r="I305" s="38"/>
      <c r="J305" s="68"/>
      <c r="K305" s="68"/>
      <c r="L305" s="69"/>
    </row>
    <row r="306" spans="1:13" outlineLevel="1" x14ac:dyDescent="0.25">
      <c r="A306" s="23" t="s">
        <v>415</v>
      </c>
      <c r="B306" s="38"/>
      <c r="C306" s="68"/>
      <c r="D306" s="68"/>
      <c r="E306" s="69"/>
      <c r="H306" s="21"/>
      <c r="I306" s="38"/>
      <c r="J306" s="68"/>
      <c r="K306" s="68"/>
      <c r="L306" s="69"/>
    </row>
    <row r="307" spans="1:13" outlineLevel="1" x14ac:dyDescent="0.25">
      <c r="A307" s="23" t="s">
        <v>416</v>
      </c>
      <c r="B307" s="38"/>
      <c r="C307" s="68"/>
      <c r="D307" s="68"/>
      <c r="E307" s="69"/>
      <c r="H307" s="21"/>
      <c r="I307" s="38"/>
      <c r="J307" s="68"/>
      <c r="K307" s="68"/>
      <c r="L307" s="69"/>
    </row>
    <row r="308" spans="1:13" outlineLevel="1" x14ac:dyDescent="0.25">
      <c r="A308" s="23" t="s">
        <v>417</v>
      </c>
      <c r="B308" s="38"/>
      <c r="C308" s="68"/>
      <c r="D308" s="68"/>
      <c r="E308" s="69"/>
      <c r="H308" s="21"/>
      <c r="I308" s="38"/>
      <c r="J308" s="68"/>
      <c r="K308" s="68"/>
      <c r="L308" s="69"/>
    </row>
    <row r="309" spans="1:13" outlineLevel="1" x14ac:dyDescent="0.25">
      <c r="A309" s="23" t="s">
        <v>418</v>
      </c>
      <c r="B309" s="38"/>
      <c r="C309" s="68"/>
      <c r="D309" s="68"/>
      <c r="E309" s="69"/>
      <c r="H309" s="21"/>
      <c r="I309" s="38"/>
      <c r="J309" s="68"/>
      <c r="K309" s="68"/>
      <c r="L309" s="69"/>
    </row>
    <row r="310" spans="1:13" outlineLevel="1" x14ac:dyDescent="0.25">
      <c r="A310" s="23" t="s">
        <v>419</v>
      </c>
      <c r="H310" s="21"/>
    </row>
    <row r="311" spans="1:13" ht="37.5" x14ac:dyDescent="0.25">
      <c r="A311" s="35"/>
      <c r="B311" s="34" t="s">
        <v>27</v>
      </c>
      <c r="C311" s="35"/>
      <c r="D311" s="35"/>
      <c r="E311" s="35"/>
      <c r="F311" s="35"/>
      <c r="G311" s="36"/>
      <c r="H311" s="21"/>
      <c r="I311" s="27"/>
      <c r="J311" s="29"/>
      <c r="K311" s="29"/>
      <c r="L311" s="29"/>
      <c r="M311" s="29"/>
    </row>
    <row r="312" spans="1:13" x14ac:dyDescent="0.25">
      <c r="A312" s="23" t="s">
        <v>5</v>
      </c>
      <c r="B312" s="46" t="s">
        <v>420</v>
      </c>
      <c r="C312" s="23" t="s">
        <v>31</v>
      </c>
      <c r="H312" s="21"/>
      <c r="I312" s="46"/>
      <c r="J312" s="68"/>
    </row>
    <row r="313" spans="1:13" outlineLevel="1" x14ac:dyDescent="0.25">
      <c r="A313" s="23" t="s">
        <v>421</v>
      </c>
      <c r="B313" s="46"/>
      <c r="C313" s="68"/>
      <c r="H313" s="21"/>
      <c r="I313" s="46"/>
      <c r="J313" s="68"/>
    </row>
    <row r="314" spans="1:13" outlineLevel="1" x14ac:dyDescent="0.25">
      <c r="A314" s="23" t="s">
        <v>422</v>
      </c>
      <c r="B314" s="46"/>
      <c r="C314" s="68"/>
      <c r="H314" s="21"/>
      <c r="I314" s="46"/>
      <c r="J314" s="68"/>
    </row>
    <row r="315" spans="1:13" outlineLevel="1" x14ac:dyDescent="0.25">
      <c r="A315" s="23" t="s">
        <v>423</v>
      </c>
      <c r="B315" s="46"/>
      <c r="C315" s="68"/>
      <c r="H315" s="21"/>
      <c r="I315" s="46"/>
      <c r="J315" s="68"/>
    </row>
    <row r="316" spans="1:13" outlineLevel="1" x14ac:dyDescent="0.25">
      <c r="A316" s="23" t="s">
        <v>424</v>
      </c>
      <c r="B316" s="46"/>
      <c r="C316" s="68"/>
      <c r="H316" s="21"/>
      <c r="I316" s="46"/>
      <c r="J316" s="68"/>
    </row>
    <row r="317" spans="1:13" outlineLevel="1" x14ac:dyDescent="0.25">
      <c r="A317" s="23" t="s">
        <v>425</v>
      </c>
      <c r="B317" s="46"/>
      <c r="C317" s="68"/>
      <c r="H317" s="21"/>
      <c r="I317" s="46"/>
      <c r="J317" s="68"/>
    </row>
    <row r="318" spans="1:13" outlineLevel="1" x14ac:dyDescent="0.25">
      <c r="A318" s="23" t="s">
        <v>426</v>
      </c>
      <c r="B318" s="46"/>
      <c r="C318" s="68"/>
      <c r="H318" s="21"/>
      <c r="I318" s="46"/>
      <c r="J318" s="68"/>
    </row>
    <row r="319" spans="1:13" ht="18.75" x14ac:dyDescent="0.25">
      <c r="A319" s="35"/>
      <c r="B319" s="34" t="s">
        <v>28</v>
      </c>
      <c r="C319" s="35"/>
      <c r="D319" s="35"/>
      <c r="E319" s="35"/>
      <c r="F319" s="35"/>
      <c r="G319" s="36"/>
      <c r="H319" s="21"/>
      <c r="I319" s="27"/>
      <c r="J319" s="29"/>
      <c r="K319" s="29"/>
      <c r="L319" s="29"/>
      <c r="M319" s="29"/>
    </row>
    <row r="320" spans="1:13" ht="15" customHeight="1" outlineLevel="1" x14ac:dyDescent="0.25">
      <c r="A320" s="42"/>
      <c r="B320" s="43" t="s">
        <v>427</v>
      </c>
      <c r="C320" s="42"/>
      <c r="D320" s="42"/>
      <c r="E320" s="44"/>
      <c r="F320" s="45"/>
      <c r="G320" s="45"/>
      <c r="H320" s="21"/>
      <c r="L320" s="21"/>
      <c r="M320" s="21"/>
    </row>
    <row r="321" spans="1:8" outlineLevel="1" x14ac:dyDescent="0.25">
      <c r="A321" s="23" t="s">
        <v>428</v>
      </c>
      <c r="B321" s="38" t="s">
        <v>429</v>
      </c>
      <c r="C321" s="38"/>
      <c r="H321" s="21"/>
    </row>
    <row r="322" spans="1:8" outlineLevel="1" x14ac:dyDescent="0.25">
      <c r="A322" s="23" t="s">
        <v>430</v>
      </c>
      <c r="B322" s="38" t="s">
        <v>431</v>
      </c>
      <c r="C322" s="38"/>
      <c r="H322" s="21"/>
    </row>
    <row r="323" spans="1:8" outlineLevel="1" x14ac:dyDescent="0.25">
      <c r="A323" s="23" t="s">
        <v>432</v>
      </c>
      <c r="B323" s="38" t="s">
        <v>433</v>
      </c>
      <c r="C323" s="38"/>
      <c r="H323" s="21"/>
    </row>
    <row r="324" spans="1:8" outlineLevel="1" x14ac:dyDescent="0.25">
      <c r="A324" s="23" t="s">
        <v>434</v>
      </c>
      <c r="B324" s="38" t="s">
        <v>435</v>
      </c>
      <c r="H324" s="21"/>
    </row>
    <row r="325" spans="1:8" outlineLevel="1" x14ac:dyDescent="0.25">
      <c r="A325" s="23" t="s">
        <v>436</v>
      </c>
      <c r="B325" s="38" t="s">
        <v>437</v>
      </c>
      <c r="H325" s="21"/>
    </row>
    <row r="326" spans="1:8" outlineLevel="1" x14ac:dyDescent="0.25">
      <c r="A326" s="23" t="s">
        <v>438</v>
      </c>
      <c r="B326" s="38" t="s">
        <v>439</v>
      </c>
      <c r="H326" s="21"/>
    </row>
    <row r="327" spans="1:8" outlineLevel="1" x14ac:dyDescent="0.25">
      <c r="A327" s="23" t="s">
        <v>440</v>
      </c>
      <c r="B327" s="38" t="s">
        <v>441</v>
      </c>
      <c r="H327" s="21"/>
    </row>
    <row r="328" spans="1:8" outlineLevel="1" x14ac:dyDescent="0.25">
      <c r="A328" s="23" t="s">
        <v>442</v>
      </c>
      <c r="B328" s="38" t="s">
        <v>443</v>
      </c>
      <c r="H328" s="21"/>
    </row>
    <row r="329" spans="1:8" outlineLevel="1" x14ac:dyDescent="0.25">
      <c r="A329" s="23" t="s">
        <v>444</v>
      </c>
      <c r="B329" s="38" t="s">
        <v>445</v>
      </c>
      <c r="H329" s="21"/>
    </row>
    <row r="330" spans="1:8" outlineLevel="1" x14ac:dyDescent="0.25">
      <c r="A330" s="23" t="s">
        <v>446</v>
      </c>
      <c r="B330" s="51" t="s">
        <v>447</v>
      </c>
      <c r="H330" s="21"/>
    </row>
    <row r="331" spans="1:8" outlineLevel="1" x14ac:dyDescent="0.25">
      <c r="A331" s="23" t="s">
        <v>448</v>
      </c>
      <c r="B331" s="51" t="s">
        <v>447</v>
      </c>
      <c r="H331" s="21"/>
    </row>
    <row r="332" spans="1:8" outlineLevel="1" x14ac:dyDescent="0.25">
      <c r="A332" s="23" t="s">
        <v>449</v>
      </c>
      <c r="B332" s="51" t="s">
        <v>447</v>
      </c>
      <c r="H332" s="21"/>
    </row>
    <row r="333" spans="1:8" outlineLevel="1" x14ac:dyDescent="0.25">
      <c r="A333" s="23" t="s">
        <v>450</v>
      </c>
      <c r="B333" s="51" t="s">
        <v>447</v>
      </c>
      <c r="H333" s="21"/>
    </row>
    <row r="334" spans="1:8" outlineLevel="1" x14ac:dyDescent="0.25">
      <c r="A334" s="23" t="s">
        <v>451</v>
      </c>
      <c r="B334" s="51" t="s">
        <v>447</v>
      </c>
      <c r="H334" s="21"/>
    </row>
    <row r="335" spans="1:8" outlineLevel="1" x14ac:dyDescent="0.25">
      <c r="A335" s="23" t="s">
        <v>452</v>
      </c>
      <c r="B335" s="51" t="s">
        <v>447</v>
      </c>
      <c r="H335" s="21"/>
    </row>
    <row r="336" spans="1:8" outlineLevel="1" x14ac:dyDescent="0.25">
      <c r="A336" s="23" t="s">
        <v>453</v>
      </c>
      <c r="B336" s="51" t="s">
        <v>447</v>
      </c>
      <c r="H336" s="21"/>
    </row>
    <row r="337" spans="1:8" outlineLevel="1" x14ac:dyDescent="0.25">
      <c r="A337" s="23" t="s">
        <v>454</v>
      </c>
      <c r="B337" s="51" t="s">
        <v>447</v>
      </c>
      <c r="H337" s="21"/>
    </row>
    <row r="338" spans="1:8" outlineLevel="1" x14ac:dyDescent="0.25">
      <c r="A338" s="23" t="s">
        <v>455</v>
      </c>
      <c r="B338" s="51" t="s">
        <v>447</v>
      </c>
      <c r="H338" s="21"/>
    </row>
    <row r="339" spans="1:8" outlineLevel="1" x14ac:dyDescent="0.25">
      <c r="A339" s="23" t="s">
        <v>456</v>
      </c>
      <c r="B339" s="51" t="s">
        <v>447</v>
      </c>
      <c r="H339" s="21"/>
    </row>
    <row r="340" spans="1:8" outlineLevel="1" x14ac:dyDescent="0.25">
      <c r="A340" s="23" t="s">
        <v>457</v>
      </c>
      <c r="B340" s="51" t="s">
        <v>447</v>
      </c>
      <c r="H340" s="21"/>
    </row>
    <row r="341" spans="1:8" outlineLevel="1" x14ac:dyDescent="0.25">
      <c r="A341" s="23" t="s">
        <v>458</v>
      </c>
      <c r="B341" s="51" t="s">
        <v>447</v>
      </c>
      <c r="H341" s="21"/>
    </row>
    <row r="342" spans="1:8" outlineLevel="1" x14ac:dyDescent="0.25">
      <c r="A342" s="23" t="s">
        <v>459</v>
      </c>
      <c r="B342" s="51" t="s">
        <v>447</v>
      </c>
      <c r="H342" s="21"/>
    </row>
    <row r="343" spans="1:8" outlineLevel="1" x14ac:dyDescent="0.25">
      <c r="A343" s="23" t="s">
        <v>460</v>
      </c>
      <c r="B343" s="51" t="s">
        <v>447</v>
      </c>
      <c r="H343" s="21"/>
    </row>
    <row r="344" spans="1:8" outlineLevel="1" x14ac:dyDescent="0.25">
      <c r="A344" s="23" t="s">
        <v>461</v>
      </c>
      <c r="B344" s="51" t="s">
        <v>447</v>
      </c>
      <c r="H344" s="21"/>
    </row>
    <row r="345" spans="1:8" outlineLevel="1" x14ac:dyDescent="0.25">
      <c r="A345" s="23" t="s">
        <v>462</v>
      </c>
      <c r="B345" s="51" t="s">
        <v>447</v>
      </c>
      <c r="H345" s="21"/>
    </row>
    <row r="346" spans="1:8" outlineLevel="1" x14ac:dyDescent="0.25">
      <c r="A346" s="23" t="s">
        <v>463</v>
      </c>
      <c r="B346" s="51" t="s">
        <v>447</v>
      </c>
      <c r="H346" s="21"/>
    </row>
    <row r="347" spans="1:8" outlineLevel="1" x14ac:dyDescent="0.25">
      <c r="A347" s="23" t="s">
        <v>464</v>
      </c>
      <c r="B347" s="51" t="s">
        <v>447</v>
      </c>
      <c r="H347" s="21"/>
    </row>
    <row r="348" spans="1:8" outlineLevel="1" x14ac:dyDescent="0.25">
      <c r="A348" s="23" t="s">
        <v>465</v>
      </c>
      <c r="B348" s="51" t="s">
        <v>447</v>
      </c>
      <c r="H348" s="21"/>
    </row>
    <row r="349" spans="1:8" outlineLevel="1" x14ac:dyDescent="0.25">
      <c r="A349" s="23" t="s">
        <v>466</v>
      </c>
      <c r="B349" s="51" t="s">
        <v>447</v>
      </c>
      <c r="H349" s="21"/>
    </row>
    <row r="350" spans="1:8" outlineLevel="1" x14ac:dyDescent="0.25">
      <c r="A350" s="23" t="s">
        <v>467</v>
      </c>
      <c r="B350" s="51" t="s">
        <v>447</v>
      </c>
      <c r="H350" s="21"/>
    </row>
    <row r="351" spans="1:8" outlineLevel="1" x14ac:dyDescent="0.25">
      <c r="A351" s="23" t="s">
        <v>468</v>
      </c>
      <c r="B351" s="51" t="s">
        <v>447</v>
      </c>
      <c r="H351" s="21"/>
    </row>
    <row r="352" spans="1:8" outlineLevel="1" x14ac:dyDescent="0.25">
      <c r="A352" s="23" t="s">
        <v>469</v>
      </c>
      <c r="B352" s="51" t="s">
        <v>447</v>
      </c>
      <c r="H352" s="21"/>
    </row>
    <row r="353" spans="1:8" outlineLevel="1" x14ac:dyDescent="0.25">
      <c r="A353" s="23" t="s">
        <v>470</v>
      </c>
      <c r="B353" s="51" t="s">
        <v>447</v>
      </c>
      <c r="H353" s="21"/>
    </row>
    <row r="354" spans="1:8" outlineLevel="1" x14ac:dyDescent="0.25">
      <c r="A354" s="23" t="s">
        <v>471</v>
      </c>
      <c r="B354" s="51" t="s">
        <v>447</v>
      </c>
      <c r="H354" s="21"/>
    </row>
    <row r="355" spans="1:8" outlineLevel="1" x14ac:dyDescent="0.25">
      <c r="A355" s="23" t="s">
        <v>472</v>
      </c>
      <c r="B355" s="51" t="s">
        <v>447</v>
      </c>
      <c r="H355" s="21"/>
    </row>
    <row r="356" spans="1:8" outlineLevel="1" x14ac:dyDescent="0.25">
      <c r="A356" s="23" t="s">
        <v>473</v>
      </c>
      <c r="B356" s="51" t="s">
        <v>447</v>
      </c>
      <c r="H356" s="21"/>
    </row>
    <row r="357" spans="1:8" outlineLevel="1" x14ac:dyDescent="0.25">
      <c r="A357" s="23" t="s">
        <v>474</v>
      </c>
      <c r="B357" s="51" t="s">
        <v>447</v>
      </c>
      <c r="H357" s="21"/>
    </row>
    <row r="358" spans="1:8" outlineLevel="1" x14ac:dyDescent="0.25">
      <c r="A358" s="23" t="s">
        <v>475</v>
      </c>
      <c r="B358" s="51" t="s">
        <v>447</v>
      </c>
      <c r="H358" s="21"/>
    </row>
    <row r="359" spans="1:8" outlineLevel="1" x14ac:dyDescent="0.25">
      <c r="A359" s="23" t="s">
        <v>476</v>
      </c>
      <c r="B359" s="51" t="s">
        <v>447</v>
      </c>
      <c r="H359" s="21"/>
    </row>
    <row r="360" spans="1:8" outlineLevel="1" x14ac:dyDescent="0.25">
      <c r="A360" s="23" t="s">
        <v>477</v>
      </c>
      <c r="B360" s="51" t="s">
        <v>447</v>
      </c>
      <c r="H360" s="21"/>
    </row>
    <row r="361" spans="1:8" outlineLevel="1" x14ac:dyDescent="0.25">
      <c r="A361" s="23" t="s">
        <v>478</v>
      </c>
      <c r="B361" s="51" t="s">
        <v>447</v>
      </c>
      <c r="H361" s="21"/>
    </row>
    <row r="362" spans="1:8" outlineLevel="1" x14ac:dyDescent="0.25">
      <c r="A362" s="23" t="s">
        <v>479</v>
      </c>
      <c r="B362" s="51" t="s">
        <v>447</v>
      </c>
      <c r="H362" s="21"/>
    </row>
    <row r="363" spans="1:8" outlineLevel="1" x14ac:dyDescent="0.25">
      <c r="A363" s="23" t="s">
        <v>480</v>
      </c>
      <c r="B363" s="51" t="s">
        <v>447</v>
      </c>
      <c r="H363" s="21"/>
    </row>
    <row r="364" spans="1:8" outlineLevel="1" x14ac:dyDescent="0.25">
      <c r="A364" s="23" t="s">
        <v>481</v>
      </c>
      <c r="B364" s="51" t="s">
        <v>447</v>
      </c>
      <c r="H364" s="21"/>
    </row>
    <row r="365" spans="1:8" outlineLevel="1" x14ac:dyDescent="0.25">
      <c r="A365" s="23" t="s">
        <v>482</v>
      </c>
      <c r="B365" s="51" t="s">
        <v>447</v>
      </c>
      <c r="H365" s="21"/>
    </row>
    <row r="366" spans="1:8" x14ac:dyDescent="0.25">
      <c r="H366" s="21"/>
    </row>
    <row r="367" spans="1:8" x14ac:dyDescent="0.25">
      <c r="H367" s="21"/>
    </row>
    <row r="368" spans="1:8" x14ac:dyDescent="0.25">
      <c r="H368" s="21"/>
    </row>
    <row r="369" spans="8:8" x14ac:dyDescent="0.25">
      <c r="H369" s="21"/>
    </row>
    <row r="370" spans="8:8" x14ac:dyDescent="0.25">
      <c r="H370" s="21"/>
    </row>
    <row r="371" spans="8:8" x14ac:dyDescent="0.25">
      <c r="H371" s="21"/>
    </row>
    <row r="372" spans="8:8" x14ac:dyDescent="0.25">
      <c r="H372" s="21"/>
    </row>
    <row r="373" spans="8:8" x14ac:dyDescent="0.25">
      <c r="H373" s="21"/>
    </row>
    <row r="374" spans="8:8" x14ac:dyDescent="0.25">
      <c r="H374" s="21"/>
    </row>
    <row r="375" spans="8:8" x14ac:dyDescent="0.25">
      <c r="H375" s="21"/>
    </row>
    <row r="376" spans="8:8" x14ac:dyDescent="0.25">
      <c r="H376" s="21"/>
    </row>
    <row r="377" spans="8:8" x14ac:dyDescent="0.25">
      <c r="H377" s="21"/>
    </row>
    <row r="378" spans="8:8" x14ac:dyDescent="0.25">
      <c r="H378" s="21"/>
    </row>
    <row r="379" spans="8:8" x14ac:dyDescent="0.25">
      <c r="H379" s="21"/>
    </row>
    <row r="380" spans="8:8" x14ac:dyDescent="0.25">
      <c r="H380" s="21"/>
    </row>
    <row r="381" spans="8:8" x14ac:dyDescent="0.25">
      <c r="H381" s="21"/>
    </row>
    <row r="382" spans="8:8" x14ac:dyDescent="0.25">
      <c r="H382" s="21"/>
    </row>
    <row r="383" spans="8:8" x14ac:dyDescent="0.25">
      <c r="H383" s="21"/>
    </row>
    <row r="384" spans="8:8" x14ac:dyDescent="0.25">
      <c r="H384" s="21"/>
    </row>
    <row r="385" spans="8:8" x14ac:dyDescent="0.25">
      <c r="H385" s="21"/>
    </row>
    <row r="386" spans="8:8" x14ac:dyDescent="0.25">
      <c r="H386" s="21"/>
    </row>
    <row r="387" spans="8:8" x14ac:dyDescent="0.25">
      <c r="H387" s="21"/>
    </row>
    <row r="388" spans="8:8" x14ac:dyDescent="0.25">
      <c r="H388" s="21"/>
    </row>
    <row r="389" spans="8:8" x14ac:dyDescent="0.25">
      <c r="H389" s="21"/>
    </row>
    <row r="390" spans="8:8" x14ac:dyDescent="0.25">
      <c r="H390" s="21"/>
    </row>
    <row r="391" spans="8:8" x14ac:dyDescent="0.25">
      <c r="H391" s="21"/>
    </row>
    <row r="392" spans="8:8" x14ac:dyDescent="0.25">
      <c r="H392" s="21"/>
    </row>
    <row r="393" spans="8:8" x14ac:dyDescent="0.25">
      <c r="H393" s="21"/>
    </row>
    <row r="394" spans="8:8" x14ac:dyDescent="0.25">
      <c r="H394" s="21"/>
    </row>
    <row r="395" spans="8:8" x14ac:dyDescent="0.25">
      <c r="H395" s="21"/>
    </row>
    <row r="396" spans="8:8" x14ac:dyDescent="0.25">
      <c r="H396" s="21"/>
    </row>
    <row r="397" spans="8:8" x14ac:dyDescent="0.25">
      <c r="H397" s="21"/>
    </row>
    <row r="398" spans="8:8" x14ac:dyDescent="0.25">
      <c r="H398" s="21"/>
    </row>
    <row r="399" spans="8:8" x14ac:dyDescent="0.25">
      <c r="H399" s="21"/>
    </row>
    <row r="400" spans="8:8" x14ac:dyDescent="0.25">
      <c r="H400" s="21"/>
    </row>
    <row r="401" spans="8:8" x14ac:dyDescent="0.25">
      <c r="H401" s="21"/>
    </row>
    <row r="402" spans="8:8" x14ac:dyDescent="0.25">
      <c r="H402" s="21"/>
    </row>
    <row r="403" spans="8:8" x14ac:dyDescent="0.25">
      <c r="H403" s="21"/>
    </row>
    <row r="404" spans="8:8" x14ac:dyDescent="0.25">
      <c r="H404" s="21"/>
    </row>
    <row r="405" spans="8:8" x14ac:dyDescent="0.25">
      <c r="H405" s="21"/>
    </row>
    <row r="406" spans="8:8" x14ac:dyDescent="0.25">
      <c r="H406" s="21"/>
    </row>
    <row r="407" spans="8:8" x14ac:dyDescent="0.25">
      <c r="H407" s="21"/>
    </row>
    <row r="408" spans="8:8" x14ac:dyDescent="0.25">
      <c r="H408" s="21"/>
    </row>
    <row r="409" spans="8:8" x14ac:dyDescent="0.25">
      <c r="H409" s="21"/>
    </row>
    <row r="410" spans="8:8" x14ac:dyDescent="0.25">
      <c r="H410" s="21"/>
    </row>
    <row r="411" spans="8:8" x14ac:dyDescent="0.25">
      <c r="H411" s="21"/>
    </row>
    <row r="412" spans="8:8" x14ac:dyDescent="0.25">
      <c r="H412" s="21"/>
    </row>
    <row r="413" spans="8:8" x14ac:dyDescent="0.25">
      <c r="H413" s="21"/>
    </row>
  </sheetData>
  <sheetProtection algorithmName="SHA-512" hashValue="KS96cuLifnD+Todpt7gwnONBHmrnU8X8sQ/Dfh/Q0stAXkg6sLCPsLJ0GHKVzohttuG6rDH/qXSAqf3O9hFy/w==" saltValue="IEEpyAX/VtvbEAG3rJpf2w==" spinCount="100000" sheet="1" formatCells="0" formatColumns="0" formatRows="0" insertHyperlinks="0" sort="0" autoFilter="0" pivotTables="0"/>
  <protectedRanges>
    <protectedRange sqref="B313:D318 F313:G318" name="Range12"/>
    <protectedRange sqref="C193:C207 B209:C215 F209:G215 B221:C227 C229 C231:C284 B234:B284 C217:C219" name="Range10"/>
    <protectedRange sqref="C164:D166 B168:D172 F168:G172" name="Range8"/>
    <protectedRange sqref="C112:D126 C89:D89 C93:D99 B101:D110 F101:G110 B128:D136 F128:G136 F154:G162" name="Range6"/>
    <protectedRange sqref="B18:B25" name="Basic Facts 2"/>
    <protectedRange sqref="C14:C25" name="Basic facts"/>
    <protectedRange sqref="B30:B35 C27:C35 C38:C39" name="Regulatory Sumary"/>
    <protectedRange sqref="C3 B18:B25 C14:C25 C27:C35 B30:B35 B40:B43 B46:B51 C45:C51 D46:D51 F45:G51 C53:D57 B59:D64 F53:G57 F59:G64 C66:D66 C70:D76 B78:D87 F66:G76 F78:G87 C93:D99 C38:C43" name="HTT General"/>
    <protectedRange sqref="C138:D152 B154:D162" name="Range7"/>
    <protectedRange sqref="C174:C178 B180:D191 F180:G191" name="Range9"/>
    <protectedRange sqref="C312 B321:G365" name="Range11"/>
    <protectedRange sqref="C45:C51 B46:B51 D46:G51 F45:G45" name="Range13"/>
  </protectedRanges>
  <hyperlinks>
    <hyperlink ref="B6" location="'A. HTT General'!B13" display="1. Basic Facts"/>
    <hyperlink ref="B7" location="'A. HTT General'!B26" display="2. Regulatory Summary"/>
    <hyperlink ref="B8" location="'A. HTT General'!B36" display="3. General Cover Pool / Covered Bond Information"/>
    <hyperlink ref="B9" location="'A. HTT General'!B285" display="4. References to Capital Requirements Regulation (CRR) 129(7)"/>
    <hyperlink ref="B11" location="'A. HTT General'!B319" display="6. Other relevant information"/>
    <hyperlink ref="C289" location="'A. HTT General'!A39" display="'A. HTT General'!A39"/>
    <hyperlink ref="C290" location="'B1. HTT Mortgage Assets'!B43" display="'B1. HTT Mortgage Assets'!B43"/>
    <hyperlink ref="D290" location="'B2. HTT Public Sector Assets'!B48" display="'B2. HTT Public Sector Assets'!B48"/>
    <hyperlink ref="C291" location="'A. HTT General'!A52" display="'A. HTT General'!A52"/>
    <hyperlink ref="C295" location="'A. HTT General'!B163" display="'A. HTT General'!B163"/>
    <hyperlink ref="C296" location="'A. HTT General'!B137" display="'A. HTT General'!B137"/>
    <hyperlink ref="C297" location="'C. HTT Harmonised Glossary'!B17" display="'C. HTT Harmonised Glossary'!B17"/>
    <hyperlink ref="C298" location="'A. HTT General'!B65" display="'A. HTT General'!B65"/>
    <hyperlink ref="C299" location="'A. HTT General'!B88" display="'A. HTT General'!B88"/>
    <hyperlink ref="C300" location="'B1. HTT Mortgage Assets'!B160" display="'B1. HTT Mortgage Assets'!B160"/>
    <hyperlink ref="D300" location="'B2. HTT Public Sector Assets'!B166" display="'B2. HTT Public Sector Assets'!B166"/>
    <hyperlink ref="B27" r:id="rId1" display="UCITS Compliance"/>
    <hyperlink ref="B28" r:id="rId2" display="CRR Compliance"/>
    <hyperlink ref="B29" r:id="rId3"/>
    <hyperlink ref="B10" location="'A. HTT General'!B311" display="5. References to Capital Requirements Regulation (CRR) 129(1)"/>
    <hyperlink ref="D292" location="'B1. HTT Mortgage Assets'!B287" display="'B1. HTT Mortgage Assets'!B287"/>
    <hyperlink ref="C292" location="'B1. HTT Mortgage Assets'!B186" display="'B1. HTT Mortgage Assets'!B186"/>
    <hyperlink ref="C288" location="'A. HTT General'!A38" display="'A. HTT General'!A38"/>
    <hyperlink ref="C294" location="'A. HTT General'!B111" display="'A. HTT General'!B111"/>
    <hyperlink ref="F292" location="'B2. HTT Public Sector Assets'!A18" display="'B2. HTT Public Sector Assets'!A18"/>
    <hyperlink ref="D293" location="'B2. HTT Public Sector Assets'!B129" display="'B2. HTT Public Sector Assets'!B129"/>
    <hyperlink ref="C293" location="'B1. HTT Mortgage Assets'!B149" display="'B1. HTT Mortgage Assets'!B149"/>
    <hyperlink ref="C16" r:id="rId4"/>
    <hyperlink ref="C229" r:id="rId5"/>
    <hyperlink ref="C29" r:id="rId6"/>
  </hyperlinks>
  <pageMargins left="0.70866141732283472" right="0.70866141732283472" top="0.74803149606299213" bottom="0.74803149606299213" header="0.31496062992125984" footer="0.31496062992125984"/>
  <pageSetup paperSize="9" scale="50" fitToHeight="0" orientation="landscape" r:id="rId7"/>
  <headerFooter>
    <oddHeader>&amp;R&amp;G</oddHeader>
  </headerFooter>
  <ignoredErrors>
    <ignoredError sqref="F58 F77" formula="1"/>
  </ignoredErrors>
  <legacyDrawingHF r:id="rId8"/>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E36E00"/>
  </sheetPr>
  <dimension ref="A1:N393"/>
  <sheetViews>
    <sheetView tabSelected="1" topLeftCell="A169" zoomScale="80" zoomScaleNormal="80" workbookViewId="0">
      <selection activeCell="C221" sqref="C221"/>
    </sheetView>
  </sheetViews>
  <sheetFormatPr defaultColWidth="8.85546875" defaultRowHeight="15" outlineLevelRow="1" x14ac:dyDescent="0.25"/>
  <cols>
    <col min="1" max="1" width="13.85546875" style="101" customWidth="1"/>
    <col min="2" max="2" width="60.85546875" style="101" customWidth="1"/>
    <col min="3" max="3" width="41" style="101" customWidth="1"/>
    <col min="4" max="4" width="40.85546875" style="101" customWidth="1"/>
    <col min="5" max="5" width="6.7109375" style="101" customWidth="1"/>
    <col min="6" max="6" width="41.5703125" style="101" customWidth="1"/>
    <col min="7" max="7" width="41.5703125" style="96" customWidth="1"/>
    <col min="8" max="16384" width="8.85546875" style="97"/>
  </cols>
  <sheetData>
    <row r="1" spans="1:7" ht="31.5" x14ac:dyDescent="0.25">
      <c r="A1" s="141" t="s">
        <v>483</v>
      </c>
      <c r="B1" s="141"/>
      <c r="C1" s="96"/>
      <c r="D1" s="96"/>
      <c r="E1" s="96"/>
      <c r="F1" s="142" t="s">
        <v>1288</v>
      </c>
    </row>
    <row r="2" spans="1:7" ht="15.75" thickBot="1" x14ac:dyDescent="0.3">
      <c r="A2" s="96"/>
      <c r="B2" s="96"/>
      <c r="C2" s="96"/>
      <c r="D2" s="96"/>
      <c r="E2" s="96"/>
      <c r="F2" s="96"/>
    </row>
    <row r="3" spans="1:7" ht="19.5" thickBot="1" x14ac:dyDescent="0.3">
      <c r="A3" s="98"/>
      <c r="B3" s="99" t="s">
        <v>20</v>
      </c>
      <c r="C3" s="100"/>
      <c r="D3" s="98"/>
      <c r="E3" s="98"/>
      <c r="F3" s="96"/>
      <c r="G3" s="98"/>
    </row>
    <row r="4" spans="1:7" ht="15.75" thickBot="1" x14ac:dyDescent="0.3"/>
    <row r="5" spans="1:7" ht="18.75" x14ac:dyDescent="0.25">
      <c r="A5" s="102"/>
      <c r="B5" s="103" t="s">
        <v>484</v>
      </c>
      <c r="C5" s="102"/>
      <c r="E5" s="104"/>
      <c r="F5" s="104"/>
    </row>
    <row r="6" spans="1:7" x14ac:dyDescent="0.25">
      <c r="B6" s="105" t="s">
        <v>485</v>
      </c>
    </row>
    <row r="7" spans="1:7" x14ac:dyDescent="0.25">
      <c r="B7" s="106" t="s">
        <v>486</v>
      </c>
    </row>
    <row r="8" spans="1:7" ht="15.75" thickBot="1" x14ac:dyDescent="0.3">
      <c r="B8" s="107" t="s">
        <v>487</v>
      </c>
    </row>
    <row r="9" spans="1:7" x14ac:dyDescent="0.25">
      <c r="B9" s="108"/>
    </row>
    <row r="10" spans="1:7" ht="37.5" x14ac:dyDescent="0.25">
      <c r="A10" s="109" t="s">
        <v>29</v>
      </c>
      <c r="B10" s="109" t="s">
        <v>485</v>
      </c>
      <c r="C10" s="110"/>
      <c r="D10" s="110"/>
      <c r="E10" s="110"/>
      <c r="F10" s="110"/>
      <c r="G10" s="111"/>
    </row>
    <row r="11" spans="1:7" ht="15" customHeight="1" x14ac:dyDescent="0.25">
      <c r="A11" s="112"/>
      <c r="B11" s="113" t="s">
        <v>488</v>
      </c>
      <c r="C11" s="112" t="s">
        <v>61</v>
      </c>
      <c r="D11" s="112"/>
      <c r="E11" s="112"/>
      <c r="F11" s="114" t="s">
        <v>489</v>
      </c>
      <c r="G11" s="114"/>
    </row>
    <row r="12" spans="1:7" x14ac:dyDescent="0.25">
      <c r="A12" s="101" t="s">
        <v>490</v>
      </c>
      <c r="B12" s="101" t="s">
        <v>491</v>
      </c>
      <c r="C12" s="156">
        <f>'A. HTT General'!C38</f>
        <v>682.65</v>
      </c>
      <c r="F12" s="115">
        <f>IF($C$15=0,"",IF(C12="[for completion]","",C12/$C$15))</f>
        <v>1</v>
      </c>
    </row>
    <row r="13" spans="1:7" x14ac:dyDescent="0.25">
      <c r="A13" s="101" t="s">
        <v>492</v>
      </c>
      <c r="B13" s="101" t="s">
        <v>493</v>
      </c>
      <c r="C13" s="101">
        <v>0</v>
      </c>
      <c r="F13" s="115">
        <f>IF($C$15=0,"",IF(C13="[for completion]","",C13/$C$15))</f>
        <v>0</v>
      </c>
    </row>
    <row r="14" spans="1:7" x14ac:dyDescent="0.25">
      <c r="A14" s="101" t="s">
        <v>494</v>
      </c>
      <c r="B14" s="101" t="s">
        <v>94</v>
      </c>
      <c r="C14" s="101">
        <v>0</v>
      </c>
      <c r="F14" s="115">
        <f>IF($C$15=0,"",IF(C14="[for completion]","",C14/$C$15))</f>
        <v>0</v>
      </c>
    </row>
    <row r="15" spans="1:7" x14ac:dyDescent="0.25">
      <c r="A15" s="101" t="s">
        <v>495</v>
      </c>
      <c r="B15" s="116" t="s">
        <v>96</v>
      </c>
      <c r="C15" s="156">
        <f>SUM(C12:C14)</f>
        <v>682.65</v>
      </c>
      <c r="F15" s="117">
        <f>SUM(F12:F14)</f>
        <v>1</v>
      </c>
    </row>
    <row r="16" spans="1:7" outlineLevel="1" x14ac:dyDescent="0.25">
      <c r="A16" s="101" t="s">
        <v>496</v>
      </c>
      <c r="B16" s="118" t="s">
        <v>497</v>
      </c>
      <c r="F16" s="115">
        <f t="shared" ref="F16:F26" si="0">IF($C$15=0,"",IF(C16="[for completion]","",C16/$C$15))</f>
        <v>0</v>
      </c>
    </row>
    <row r="17" spans="1:7" outlineLevel="1" x14ac:dyDescent="0.25">
      <c r="A17" s="101" t="s">
        <v>498</v>
      </c>
      <c r="B17" s="118" t="s">
        <v>1149</v>
      </c>
      <c r="F17" s="115">
        <f t="shared" si="0"/>
        <v>0</v>
      </c>
    </row>
    <row r="18" spans="1:7" outlineLevel="1" x14ac:dyDescent="0.25">
      <c r="A18" s="101" t="s">
        <v>499</v>
      </c>
      <c r="B18" s="118" t="s">
        <v>98</v>
      </c>
      <c r="F18" s="115">
        <f t="shared" si="0"/>
        <v>0</v>
      </c>
    </row>
    <row r="19" spans="1:7" outlineLevel="1" x14ac:dyDescent="0.25">
      <c r="A19" s="101" t="s">
        <v>500</v>
      </c>
      <c r="B19" s="118" t="s">
        <v>98</v>
      </c>
      <c r="F19" s="115">
        <f t="shared" si="0"/>
        <v>0</v>
      </c>
    </row>
    <row r="20" spans="1:7" outlineLevel="1" x14ac:dyDescent="0.25">
      <c r="A20" s="101" t="s">
        <v>501</v>
      </c>
      <c r="B20" s="118" t="s">
        <v>98</v>
      </c>
      <c r="F20" s="115">
        <f t="shared" si="0"/>
        <v>0</v>
      </c>
    </row>
    <row r="21" spans="1:7" outlineLevel="1" x14ac:dyDescent="0.25">
      <c r="A21" s="101" t="s">
        <v>502</v>
      </c>
      <c r="B21" s="118" t="s">
        <v>98</v>
      </c>
      <c r="F21" s="115">
        <f t="shared" si="0"/>
        <v>0</v>
      </c>
    </row>
    <row r="22" spans="1:7" outlineLevel="1" x14ac:dyDescent="0.25">
      <c r="A22" s="101" t="s">
        <v>503</v>
      </c>
      <c r="B22" s="118" t="s">
        <v>98</v>
      </c>
      <c r="F22" s="115">
        <f t="shared" si="0"/>
        <v>0</v>
      </c>
    </row>
    <row r="23" spans="1:7" outlineLevel="1" x14ac:dyDescent="0.25">
      <c r="A23" s="101" t="s">
        <v>504</v>
      </c>
      <c r="B23" s="118" t="s">
        <v>98</v>
      </c>
      <c r="F23" s="115">
        <f t="shared" si="0"/>
        <v>0</v>
      </c>
    </row>
    <row r="24" spans="1:7" outlineLevel="1" x14ac:dyDescent="0.25">
      <c r="A24" s="101" t="s">
        <v>505</v>
      </c>
      <c r="B24" s="118" t="s">
        <v>98</v>
      </c>
      <c r="F24" s="115">
        <f t="shared" si="0"/>
        <v>0</v>
      </c>
    </row>
    <row r="25" spans="1:7" outlineLevel="1" x14ac:dyDescent="0.25">
      <c r="A25" s="101" t="s">
        <v>506</v>
      </c>
      <c r="B25" s="118" t="s">
        <v>98</v>
      </c>
      <c r="F25" s="115">
        <f t="shared" si="0"/>
        <v>0</v>
      </c>
    </row>
    <row r="26" spans="1:7" outlineLevel="1" x14ac:dyDescent="0.25">
      <c r="A26" s="101" t="s">
        <v>507</v>
      </c>
      <c r="B26" s="118" t="s">
        <v>98</v>
      </c>
      <c r="C26" s="97"/>
      <c r="D26" s="97"/>
      <c r="E26" s="97"/>
      <c r="F26" s="115">
        <f t="shared" si="0"/>
        <v>0</v>
      </c>
    </row>
    <row r="27" spans="1:7" ht="15" customHeight="1" x14ac:dyDescent="0.25">
      <c r="A27" s="112"/>
      <c r="B27" s="113" t="s">
        <v>508</v>
      </c>
      <c r="C27" s="112" t="s">
        <v>509</v>
      </c>
      <c r="D27" s="112" t="s">
        <v>510</v>
      </c>
      <c r="E27" s="119"/>
      <c r="F27" s="112" t="s">
        <v>511</v>
      </c>
      <c r="G27" s="114"/>
    </row>
    <row r="28" spans="1:7" x14ac:dyDescent="0.25">
      <c r="A28" s="101" t="s">
        <v>512</v>
      </c>
      <c r="B28" s="101" t="s">
        <v>513</v>
      </c>
      <c r="C28" s="150">
        <f>'E. Investor Report'!D92</f>
        <v>19770</v>
      </c>
      <c r="D28" s="101">
        <v>0</v>
      </c>
      <c r="F28" s="150">
        <f>C28+D28</f>
        <v>19770</v>
      </c>
    </row>
    <row r="29" spans="1:7" outlineLevel="1" x14ac:dyDescent="0.25">
      <c r="A29" s="101" t="s">
        <v>514</v>
      </c>
      <c r="B29" s="120" t="s">
        <v>1314</v>
      </c>
      <c r="C29" s="150">
        <v>17474</v>
      </c>
      <c r="D29" s="101">
        <v>0</v>
      </c>
      <c r="F29" s="150">
        <f>D29+C29</f>
        <v>17474</v>
      </c>
    </row>
    <row r="30" spans="1:7" outlineLevel="1" x14ac:dyDescent="0.25">
      <c r="A30" s="101" t="s">
        <v>515</v>
      </c>
      <c r="B30" s="120"/>
    </row>
    <row r="31" spans="1:7" outlineLevel="1" x14ac:dyDescent="0.25">
      <c r="A31" s="101" t="s">
        <v>516</v>
      </c>
      <c r="B31" s="120"/>
    </row>
    <row r="32" spans="1:7" outlineLevel="1" x14ac:dyDescent="0.25">
      <c r="A32" s="101" t="s">
        <v>517</v>
      </c>
      <c r="B32" s="120"/>
    </row>
    <row r="33" spans="1:7" outlineLevel="1" x14ac:dyDescent="0.25">
      <c r="A33" s="101" t="s">
        <v>518</v>
      </c>
      <c r="B33" s="120"/>
    </row>
    <row r="34" spans="1:7" outlineLevel="1" x14ac:dyDescent="0.25">
      <c r="A34" s="101" t="s">
        <v>519</v>
      </c>
      <c r="B34" s="120"/>
    </row>
    <row r="35" spans="1:7" ht="15" customHeight="1" x14ac:dyDescent="0.25">
      <c r="A35" s="112"/>
      <c r="B35" s="113" t="s">
        <v>520</v>
      </c>
      <c r="C35" s="112" t="s">
        <v>521</v>
      </c>
      <c r="D35" s="112" t="s">
        <v>522</v>
      </c>
      <c r="E35" s="119"/>
      <c r="F35" s="114" t="s">
        <v>489</v>
      </c>
      <c r="G35" s="114"/>
    </row>
    <row r="36" spans="1:7" x14ac:dyDescent="0.25">
      <c r="A36" s="101" t="s">
        <v>523</v>
      </c>
      <c r="B36" s="101" t="s">
        <v>524</v>
      </c>
      <c r="C36" s="155">
        <v>4.4713420333744088E-3</v>
      </c>
      <c r="D36" s="136">
        <v>0</v>
      </c>
      <c r="E36" s="144"/>
      <c r="F36" s="155">
        <f>C36</f>
        <v>4.4713420333744088E-3</v>
      </c>
    </row>
    <row r="37" spans="1:7" outlineLevel="1" x14ac:dyDescent="0.25">
      <c r="A37" s="101" t="s">
        <v>525</v>
      </c>
      <c r="C37" s="136"/>
      <c r="D37" s="136"/>
      <c r="F37" s="136"/>
    </row>
    <row r="38" spans="1:7" outlineLevel="1" x14ac:dyDescent="0.25">
      <c r="A38" s="101" t="s">
        <v>526</v>
      </c>
      <c r="C38" s="136"/>
      <c r="D38" s="136"/>
      <c r="F38" s="136"/>
    </row>
    <row r="39" spans="1:7" outlineLevel="1" x14ac:dyDescent="0.25">
      <c r="A39" s="101" t="s">
        <v>527</v>
      </c>
      <c r="C39" s="136"/>
      <c r="D39" s="136"/>
      <c r="F39" s="136"/>
    </row>
    <row r="40" spans="1:7" outlineLevel="1" x14ac:dyDescent="0.25">
      <c r="A40" s="101" t="s">
        <v>528</v>
      </c>
      <c r="C40" s="136"/>
      <c r="D40" s="136"/>
      <c r="F40" s="136"/>
    </row>
    <row r="41" spans="1:7" outlineLevel="1" x14ac:dyDescent="0.25">
      <c r="A41" s="101" t="s">
        <v>529</v>
      </c>
      <c r="C41" s="136"/>
      <c r="D41" s="136"/>
      <c r="F41" s="136"/>
    </row>
    <row r="42" spans="1:7" outlineLevel="1" x14ac:dyDescent="0.25">
      <c r="A42" s="101" t="s">
        <v>530</v>
      </c>
      <c r="C42" s="136"/>
      <c r="D42" s="136"/>
      <c r="F42" s="136"/>
    </row>
    <row r="43" spans="1:7" ht="15" customHeight="1" x14ac:dyDescent="0.25">
      <c r="A43" s="112"/>
      <c r="B43" s="113" t="s">
        <v>531</v>
      </c>
      <c r="C43" s="112" t="s">
        <v>521</v>
      </c>
      <c r="D43" s="112" t="s">
        <v>522</v>
      </c>
      <c r="E43" s="119"/>
      <c r="F43" s="114" t="s">
        <v>489</v>
      </c>
      <c r="G43" s="114"/>
    </row>
    <row r="44" spans="1:7" x14ac:dyDescent="0.25">
      <c r="A44" s="101" t="s">
        <v>532</v>
      </c>
      <c r="B44" s="121" t="s">
        <v>533</v>
      </c>
      <c r="C44" s="135">
        <f>SUM(C45:C72)</f>
        <v>1</v>
      </c>
      <c r="D44" s="135">
        <f>SUM(D45:D72)</f>
        <v>0</v>
      </c>
      <c r="E44" s="136"/>
      <c r="F44" s="135">
        <f>SUM(F45:F72)</f>
        <v>1</v>
      </c>
      <c r="G44" s="101"/>
    </row>
    <row r="45" spans="1:7" x14ac:dyDescent="0.25">
      <c r="A45" s="101" t="s">
        <v>534</v>
      </c>
      <c r="B45" s="101" t="s">
        <v>535</v>
      </c>
      <c r="C45" s="136">
        <v>0</v>
      </c>
      <c r="D45" s="136">
        <v>0</v>
      </c>
      <c r="E45" s="136"/>
      <c r="F45" s="136">
        <v>0</v>
      </c>
      <c r="G45" s="101"/>
    </row>
    <row r="46" spans="1:7" x14ac:dyDescent="0.25">
      <c r="A46" s="101" t="s">
        <v>536</v>
      </c>
      <c r="B46" s="101" t="s">
        <v>537</v>
      </c>
      <c r="C46" s="136">
        <v>0</v>
      </c>
      <c r="D46" s="136">
        <v>0</v>
      </c>
      <c r="E46" s="136"/>
      <c r="F46" s="136">
        <v>0</v>
      </c>
      <c r="G46" s="101"/>
    </row>
    <row r="47" spans="1:7" x14ac:dyDescent="0.25">
      <c r="A47" s="101" t="s">
        <v>538</v>
      </c>
      <c r="B47" s="101" t="s">
        <v>539</v>
      </c>
      <c r="C47" s="136">
        <v>0</v>
      </c>
      <c r="D47" s="136">
        <v>0</v>
      </c>
      <c r="E47" s="136"/>
      <c r="F47" s="136">
        <v>0</v>
      </c>
      <c r="G47" s="101"/>
    </row>
    <row r="48" spans="1:7" x14ac:dyDescent="0.25">
      <c r="A48" s="101" t="s">
        <v>540</v>
      </c>
      <c r="B48" s="101" t="s">
        <v>541</v>
      </c>
      <c r="C48" s="136">
        <v>0</v>
      </c>
      <c r="D48" s="136">
        <v>0</v>
      </c>
      <c r="E48" s="136"/>
      <c r="F48" s="136">
        <v>0</v>
      </c>
      <c r="G48" s="101"/>
    </row>
    <row r="49" spans="1:7" x14ac:dyDescent="0.25">
      <c r="A49" s="101" t="s">
        <v>542</v>
      </c>
      <c r="B49" s="101" t="s">
        <v>543</v>
      </c>
      <c r="C49" s="136">
        <v>0</v>
      </c>
      <c r="D49" s="136">
        <v>0</v>
      </c>
      <c r="E49" s="136"/>
      <c r="F49" s="136">
        <v>0</v>
      </c>
      <c r="G49" s="101"/>
    </row>
    <row r="50" spans="1:7" x14ac:dyDescent="0.25">
      <c r="A50" s="101" t="s">
        <v>544</v>
      </c>
      <c r="B50" s="101" t="s">
        <v>545</v>
      </c>
      <c r="C50" s="136">
        <v>0</v>
      </c>
      <c r="D50" s="136">
        <v>0</v>
      </c>
      <c r="E50" s="136"/>
      <c r="F50" s="136">
        <v>0</v>
      </c>
      <c r="G50" s="101"/>
    </row>
    <row r="51" spans="1:7" x14ac:dyDescent="0.25">
      <c r="A51" s="101" t="s">
        <v>546</v>
      </c>
      <c r="B51" s="101" t="s">
        <v>547</v>
      </c>
      <c r="C51" s="136">
        <v>0</v>
      </c>
      <c r="D51" s="136">
        <v>0</v>
      </c>
      <c r="E51" s="136"/>
      <c r="F51" s="136">
        <v>0</v>
      </c>
      <c r="G51" s="101"/>
    </row>
    <row r="52" spans="1:7" x14ac:dyDescent="0.25">
      <c r="A52" s="101" t="s">
        <v>548</v>
      </c>
      <c r="B52" s="101" t="s">
        <v>549</v>
      </c>
      <c r="C52" s="136">
        <v>0</v>
      </c>
      <c r="D52" s="136">
        <v>0</v>
      </c>
      <c r="E52" s="136"/>
      <c r="F52" s="136">
        <v>0</v>
      </c>
      <c r="G52" s="101"/>
    </row>
    <row r="53" spans="1:7" x14ac:dyDescent="0.25">
      <c r="A53" s="101" t="s">
        <v>550</v>
      </c>
      <c r="B53" s="101" t="s">
        <v>551</v>
      </c>
      <c r="C53" s="136">
        <v>0</v>
      </c>
      <c r="D53" s="136">
        <v>0</v>
      </c>
      <c r="E53" s="136"/>
      <c r="F53" s="136">
        <v>0</v>
      </c>
      <c r="G53" s="101"/>
    </row>
    <row r="54" spans="1:7" x14ac:dyDescent="0.25">
      <c r="A54" s="101" t="s">
        <v>552</v>
      </c>
      <c r="B54" s="101" t="s">
        <v>553</v>
      </c>
      <c r="C54" s="136">
        <v>0</v>
      </c>
      <c r="D54" s="136">
        <v>0</v>
      </c>
      <c r="E54" s="136"/>
      <c r="F54" s="136">
        <v>0</v>
      </c>
      <c r="G54" s="101"/>
    </row>
    <row r="55" spans="1:7" x14ac:dyDescent="0.25">
      <c r="A55" s="101" t="s">
        <v>554</v>
      </c>
      <c r="B55" s="101" t="s">
        <v>555</v>
      </c>
      <c r="C55" s="136">
        <v>0</v>
      </c>
      <c r="D55" s="136">
        <v>0</v>
      </c>
      <c r="E55" s="136"/>
      <c r="F55" s="136">
        <v>0</v>
      </c>
      <c r="G55" s="101"/>
    </row>
    <row r="56" spans="1:7" x14ac:dyDescent="0.25">
      <c r="A56" s="101" t="s">
        <v>556</v>
      </c>
      <c r="B56" s="101" t="s">
        <v>557</v>
      </c>
      <c r="C56" s="136">
        <v>1</v>
      </c>
      <c r="D56" s="136">
        <v>0</v>
      </c>
      <c r="E56" s="136"/>
      <c r="F56" s="136">
        <v>1</v>
      </c>
      <c r="G56" s="101"/>
    </row>
    <row r="57" spans="1:7" x14ac:dyDescent="0.25">
      <c r="A57" s="101" t="s">
        <v>558</v>
      </c>
      <c r="B57" s="101" t="s">
        <v>559</v>
      </c>
      <c r="C57" s="136">
        <v>0</v>
      </c>
      <c r="D57" s="136">
        <v>0</v>
      </c>
      <c r="E57" s="136"/>
      <c r="F57" s="136">
        <v>0</v>
      </c>
      <c r="G57" s="101"/>
    </row>
    <row r="58" spans="1:7" x14ac:dyDescent="0.25">
      <c r="A58" s="101" t="s">
        <v>560</v>
      </c>
      <c r="B58" s="101" t="s">
        <v>561</v>
      </c>
      <c r="C58" s="136">
        <v>0</v>
      </c>
      <c r="D58" s="136">
        <v>0</v>
      </c>
      <c r="E58" s="136"/>
      <c r="F58" s="136">
        <v>0</v>
      </c>
      <c r="G58" s="101"/>
    </row>
    <row r="59" spans="1:7" x14ac:dyDescent="0.25">
      <c r="A59" s="101" t="s">
        <v>562</v>
      </c>
      <c r="B59" s="101" t="s">
        <v>563</v>
      </c>
      <c r="C59" s="136">
        <v>0</v>
      </c>
      <c r="D59" s="136">
        <v>0</v>
      </c>
      <c r="E59" s="136"/>
      <c r="F59" s="136">
        <v>0</v>
      </c>
      <c r="G59" s="101"/>
    </row>
    <row r="60" spans="1:7" x14ac:dyDescent="0.25">
      <c r="A60" s="101" t="s">
        <v>564</v>
      </c>
      <c r="B60" s="101" t="s">
        <v>3</v>
      </c>
      <c r="C60" s="136">
        <v>0</v>
      </c>
      <c r="D60" s="136">
        <v>0</v>
      </c>
      <c r="E60" s="136"/>
      <c r="F60" s="136">
        <v>0</v>
      </c>
      <c r="G60" s="101"/>
    </row>
    <row r="61" spans="1:7" x14ac:dyDescent="0.25">
      <c r="A61" s="101" t="s">
        <v>565</v>
      </c>
      <c r="B61" s="101" t="s">
        <v>566</v>
      </c>
      <c r="C61" s="136">
        <v>0</v>
      </c>
      <c r="D61" s="136">
        <v>0</v>
      </c>
      <c r="E61" s="136"/>
      <c r="F61" s="136">
        <v>0</v>
      </c>
      <c r="G61" s="101"/>
    </row>
    <row r="62" spans="1:7" x14ac:dyDescent="0.25">
      <c r="A62" s="101" t="s">
        <v>567</v>
      </c>
      <c r="B62" s="101" t="s">
        <v>568</v>
      </c>
      <c r="C62" s="136">
        <v>0</v>
      </c>
      <c r="D62" s="136">
        <v>0</v>
      </c>
      <c r="E62" s="136"/>
      <c r="F62" s="136">
        <v>0</v>
      </c>
      <c r="G62" s="101"/>
    </row>
    <row r="63" spans="1:7" x14ac:dyDescent="0.25">
      <c r="A63" s="101" t="s">
        <v>569</v>
      </c>
      <c r="B63" s="101" t="s">
        <v>570</v>
      </c>
      <c r="C63" s="136">
        <v>0</v>
      </c>
      <c r="D63" s="136">
        <v>0</v>
      </c>
      <c r="E63" s="136"/>
      <c r="F63" s="136">
        <v>0</v>
      </c>
      <c r="G63" s="101"/>
    </row>
    <row r="64" spans="1:7" x14ac:dyDescent="0.25">
      <c r="A64" s="101" t="s">
        <v>571</v>
      </c>
      <c r="B64" s="101" t="s">
        <v>572</v>
      </c>
      <c r="C64" s="136">
        <v>0</v>
      </c>
      <c r="D64" s="136">
        <v>0</v>
      </c>
      <c r="E64" s="136"/>
      <c r="F64" s="136">
        <v>0</v>
      </c>
      <c r="G64" s="101"/>
    </row>
    <row r="65" spans="1:7" x14ac:dyDescent="0.25">
      <c r="A65" s="101" t="s">
        <v>573</v>
      </c>
      <c r="B65" s="101" t="s">
        <v>574</v>
      </c>
      <c r="C65" s="136">
        <v>0</v>
      </c>
      <c r="D65" s="136">
        <v>0</v>
      </c>
      <c r="E65" s="136"/>
      <c r="F65" s="136">
        <v>0</v>
      </c>
      <c r="G65" s="101"/>
    </row>
    <row r="66" spans="1:7" x14ac:dyDescent="0.25">
      <c r="A66" s="101" t="s">
        <v>575</v>
      </c>
      <c r="B66" s="101" t="s">
        <v>576</v>
      </c>
      <c r="C66" s="136">
        <v>0</v>
      </c>
      <c r="D66" s="136">
        <v>0</v>
      </c>
      <c r="E66" s="136"/>
      <c r="F66" s="136">
        <v>0</v>
      </c>
      <c r="G66" s="101"/>
    </row>
    <row r="67" spans="1:7" x14ac:dyDescent="0.25">
      <c r="A67" s="101" t="s">
        <v>577</v>
      </c>
      <c r="B67" s="101" t="s">
        <v>578</v>
      </c>
      <c r="C67" s="136">
        <v>0</v>
      </c>
      <c r="D67" s="136">
        <v>0</v>
      </c>
      <c r="E67" s="136"/>
      <c r="F67" s="136">
        <v>0</v>
      </c>
      <c r="G67" s="101"/>
    </row>
    <row r="68" spans="1:7" x14ac:dyDescent="0.25">
      <c r="A68" s="101" t="s">
        <v>579</v>
      </c>
      <c r="B68" s="101" t="s">
        <v>580</v>
      </c>
      <c r="C68" s="136">
        <v>0</v>
      </c>
      <c r="D68" s="136">
        <v>0</v>
      </c>
      <c r="E68" s="136"/>
      <c r="F68" s="136">
        <v>0</v>
      </c>
      <c r="G68" s="101"/>
    </row>
    <row r="69" spans="1:7" x14ac:dyDescent="0.25">
      <c r="A69" s="101" t="s">
        <v>581</v>
      </c>
      <c r="B69" s="101" t="s">
        <v>582</v>
      </c>
      <c r="C69" s="136">
        <v>0</v>
      </c>
      <c r="D69" s="136">
        <v>0</v>
      </c>
      <c r="E69" s="136"/>
      <c r="F69" s="136">
        <v>0</v>
      </c>
      <c r="G69" s="101"/>
    </row>
    <row r="70" spans="1:7" x14ac:dyDescent="0.25">
      <c r="A70" s="101" t="s">
        <v>583</v>
      </c>
      <c r="B70" s="101" t="s">
        <v>584</v>
      </c>
      <c r="C70" s="136">
        <v>0</v>
      </c>
      <c r="D70" s="136">
        <v>0</v>
      </c>
      <c r="E70" s="136"/>
      <c r="F70" s="136">
        <v>0</v>
      </c>
      <c r="G70" s="101"/>
    </row>
    <row r="71" spans="1:7" x14ac:dyDescent="0.25">
      <c r="A71" s="101" t="s">
        <v>585</v>
      </c>
      <c r="B71" s="101" t="s">
        <v>6</v>
      </c>
      <c r="C71" s="136">
        <v>0</v>
      </c>
      <c r="D71" s="136">
        <v>0</v>
      </c>
      <c r="E71" s="136"/>
      <c r="F71" s="136">
        <v>0</v>
      </c>
      <c r="G71" s="101"/>
    </row>
    <row r="72" spans="1:7" x14ac:dyDescent="0.25">
      <c r="A72" s="101" t="s">
        <v>586</v>
      </c>
      <c r="B72" s="101" t="s">
        <v>587</v>
      </c>
      <c r="C72" s="136">
        <v>0</v>
      </c>
      <c r="D72" s="136">
        <v>0</v>
      </c>
      <c r="E72" s="136"/>
      <c r="F72" s="136">
        <v>0</v>
      </c>
      <c r="G72" s="101"/>
    </row>
    <row r="73" spans="1:7" x14ac:dyDescent="0.25">
      <c r="A73" s="101" t="s">
        <v>588</v>
      </c>
      <c r="B73" s="121" t="s">
        <v>276</v>
      </c>
      <c r="C73" s="135">
        <f>SUM(C74:C76)</f>
        <v>0</v>
      </c>
      <c r="D73" s="135">
        <f>SUM(D74:D76)</f>
        <v>0</v>
      </c>
      <c r="E73" s="136"/>
      <c r="F73" s="135">
        <f>SUM(F74:F76)</f>
        <v>0</v>
      </c>
      <c r="G73" s="101"/>
    </row>
    <row r="74" spans="1:7" x14ac:dyDescent="0.25">
      <c r="A74" s="101" t="s">
        <v>589</v>
      </c>
      <c r="B74" s="101" t="s">
        <v>590</v>
      </c>
      <c r="C74" s="136">
        <v>0</v>
      </c>
      <c r="D74" s="136">
        <v>0</v>
      </c>
      <c r="E74" s="136"/>
      <c r="F74" s="136">
        <v>0</v>
      </c>
      <c r="G74" s="101"/>
    </row>
    <row r="75" spans="1:7" x14ac:dyDescent="0.25">
      <c r="A75" s="101" t="s">
        <v>591</v>
      </c>
      <c r="B75" s="101" t="s">
        <v>592</v>
      </c>
      <c r="C75" s="136">
        <v>0</v>
      </c>
      <c r="D75" s="136">
        <v>0</v>
      </c>
      <c r="E75" s="136"/>
      <c r="F75" s="136">
        <v>0</v>
      </c>
      <c r="G75" s="101"/>
    </row>
    <row r="76" spans="1:7" x14ac:dyDescent="0.25">
      <c r="A76" s="101" t="s">
        <v>1296</v>
      </c>
      <c r="B76" s="101" t="s">
        <v>2</v>
      </c>
      <c r="C76" s="136">
        <v>0</v>
      </c>
      <c r="D76" s="136">
        <v>0</v>
      </c>
      <c r="E76" s="136"/>
      <c r="F76" s="136">
        <v>0</v>
      </c>
      <c r="G76" s="101"/>
    </row>
    <row r="77" spans="1:7" x14ac:dyDescent="0.25">
      <c r="A77" s="101" t="s">
        <v>593</v>
      </c>
      <c r="B77" s="121" t="s">
        <v>94</v>
      </c>
      <c r="C77" s="135">
        <f>SUM(C78:C87)</f>
        <v>0</v>
      </c>
      <c r="D77" s="135">
        <f>SUM(D78:D87)</f>
        <v>0</v>
      </c>
      <c r="E77" s="136"/>
      <c r="F77" s="135">
        <f>SUM(F78:F87)</f>
        <v>0</v>
      </c>
      <c r="G77" s="101"/>
    </row>
    <row r="78" spans="1:7" x14ac:dyDescent="0.25">
      <c r="A78" s="101" t="s">
        <v>594</v>
      </c>
      <c r="B78" s="122" t="s">
        <v>278</v>
      </c>
      <c r="C78" s="136">
        <v>0</v>
      </c>
      <c r="D78" s="136">
        <v>0</v>
      </c>
      <c r="E78" s="136"/>
      <c r="F78" s="136">
        <v>0</v>
      </c>
      <c r="G78" s="101"/>
    </row>
    <row r="79" spans="1:7" x14ac:dyDescent="0.25">
      <c r="A79" s="101" t="s">
        <v>595</v>
      </c>
      <c r="B79" s="122" t="s">
        <v>280</v>
      </c>
      <c r="C79" s="136">
        <v>0</v>
      </c>
      <c r="D79" s="136">
        <v>0</v>
      </c>
      <c r="E79" s="136"/>
      <c r="F79" s="136">
        <v>0</v>
      </c>
      <c r="G79" s="101"/>
    </row>
    <row r="80" spans="1:7" x14ac:dyDescent="0.25">
      <c r="A80" s="101" t="s">
        <v>596</v>
      </c>
      <c r="B80" s="122" t="s">
        <v>282</v>
      </c>
      <c r="C80" s="136">
        <v>0</v>
      </c>
      <c r="D80" s="136">
        <v>0</v>
      </c>
      <c r="E80" s="136"/>
      <c r="F80" s="136">
        <v>0</v>
      </c>
      <c r="G80" s="101"/>
    </row>
    <row r="81" spans="1:7" x14ac:dyDescent="0.25">
      <c r="A81" s="101" t="s">
        <v>597</v>
      </c>
      <c r="B81" s="122" t="s">
        <v>12</v>
      </c>
      <c r="C81" s="136">
        <v>0</v>
      </c>
      <c r="D81" s="136">
        <v>0</v>
      </c>
      <c r="E81" s="136"/>
      <c r="F81" s="136">
        <v>0</v>
      </c>
      <c r="G81" s="101"/>
    </row>
    <row r="82" spans="1:7" x14ac:dyDescent="0.25">
      <c r="A82" s="101" t="s">
        <v>598</v>
      </c>
      <c r="B82" s="122" t="s">
        <v>285</v>
      </c>
      <c r="C82" s="136">
        <v>0</v>
      </c>
      <c r="D82" s="136">
        <v>0</v>
      </c>
      <c r="E82" s="136"/>
      <c r="F82" s="136">
        <v>0</v>
      </c>
      <c r="G82" s="101"/>
    </row>
    <row r="83" spans="1:7" x14ac:dyDescent="0.25">
      <c r="A83" s="101" t="s">
        <v>599</v>
      </c>
      <c r="B83" s="122" t="s">
        <v>287</v>
      </c>
      <c r="C83" s="136">
        <v>0</v>
      </c>
      <c r="D83" s="136">
        <v>0</v>
      </c>
      <c r="E83" s="136"/>
      <c r="F83" s="136">
        <v>0</v>
      </c>
      <c r="G83" s="101"/>
    </row>
    <row r="84" spans="1:7" x14ac:dyDescent="0.25">
      <c r="A84" s="101" t="s">
        <v>600</v>
      </c>
      <c r="B84" s="122" t="s">
        <v>289</v>
      </c>
      <c r="C84" s="136">
        <v>0</v>
      </c>
      <c r="D84" s="136">
        <v>0</v>
      </c>
      <c r="E84" s="136"/>
      <c r="F84" s="136">
        <v>0</v>
      </c>
      <c r="G84" s="101"/>
    </row>
    <row r="85" spans="1:7" x14ac:dyDescent="0.25">
      <c r="A85" s="101" t="s">
        <v>601</v>
      </c>
      <c r="B85" s="122" t="s">
        <v>291</v>
      </c>
      <c r="C85" s="136">
        <v>0</v>
      </c>
      <c r="D85" s="136">
        <v>0</v>
      </c>
      <c r="E85" s="136"/>
      <c r="F85" s="136">
        <v>0</v>
      </c>
      <c r="G85" s="101"/>
    </row>
    <row r="86" spans="1:7" x14ac:dyDescent="0.25">
      <c r="A86" s="101" t="s">
        <v>602</v>
      </c>
      <c r="B86" s="122" t="s">
        <v>293</v>
      </c>
      <c r="C86" s="136">
        <v>0</v>
      </c>
      <c r="D86" s="136">
        <v>0</v>
      </c>
      <c r="E86" s="136"/>
      <c r="F86" s="136">
        <v>0</v>
      </c>
      <c r="G86" s="101"/>
    </row>
    <row r="87" spans="1:7" x14ac:dyDescent="0.25">
      <c r="A87" s="101" t="s">
        <v>603</v>
      </c>
      <c r="B87" s="122" t="s">
        <v>94</v>
      </c>
      <c r="C87" s="136">
        <v>0</v>
      </c>
      <c r="D87" s="136">
        <v>0</v>
      </c>
      <c r="E87" s="136"/>
      <c r="F87" s="136">
        <v>0</v>
      </c>
      <c r="G87" s="101"/>
    </row>
    <row r="88" spans="1:7" outlineLevel="1" x14ac:dyDescent="0.25">
      <c r="A88" s="101" t="s">
        <v>604</v>
      </c>
      <c r="B88" s="118" t="s">
        <v>98</v>
      </c>
      <c r="C88" s="136"/>
      <c r="D88" s="136"/>
      <c r="E88" s="136"/>
      <c r="F88" s="136"/>
      <c r="G88" s="101"/>
    </row>
    <row r="89" spans="1:7" outlineLevel="1" x14ac:dyDescent="0.25">
      <c r="A89" s="101" t="s">
        <v>605</v>
      </c>
      <c r="B89" s="118" t="s">
        <v>98</v>
      </c>
      <c r="C89" s="136"/>
      <c r="D89" s="136"/>
      <c r="E89" s="136"/>
      <c r="F89" s="136"/>
      <c r="G89" s="101"/>
    </row>
    <row r="90" spans="1:7" outlineLevel="1" x14ac:dyDescent="0.25">
      <c r="A90" s="101" t="s">
        <v>606</v>
      </c>
      <c r="B90" s="118" t="s">
        <v>98</v>
      </c>
      <c r="C90" s="136"/>
      <c r="D90" s="136"/>
      <c r="E90" s="136"/>
      <c r="F90" s="136"/>
      <c r="G90" s="101"/>
    </row>
    <row r="91" spans="1:7" outlineLevel="1" x14ac:dyDescent="0.25">
      <c r="A91" s="101" t="s">
        <v>607</v>
      </c>
      <c r="B91" s="118" t="s">
        <v>98</v>
      </c>
      <c r="C91" s="136"/>
      <c r="D91" s="136"/>
      <c r="E91" s="136"/>
      <c r="F91" s="136"/>
      <c r="G91" s="101"/>
    </row>
    <row r="92" spans="1:7" outlineLevel="1" x14ac:dyDescent="0.25">
      <c r="A92" s="101" t="s">
        <v>608</v>
      </c>
      <c r="B92" s="118" t="s">
        <v>98</v>
      </c>
      <c r="C92" s="136"/>
      <c r="D92" s="136"/>
      <c r="E92" s="136"/>
      <c r="F92" s="136"/>
      <c r="G92" s="101"/>
    </row>
    <row r="93" spans="1:7" outlineLevel="1" x14ac:dyDescent="0.25">
      <c r="A93" s="101" t="s">
        <v>609</v>
      </c>
      <c r="B93" s="118" t="s">
        <v>98</v>
      </c>
      <c r="C93" s="136"/>
      <c r="D93" s="136"/>
      <c r="E93" s="136"/>
      <c r="F93" s="136"/>
      <c r="G93" s="101"/>
    </row>
    <row r="94" spans="1:7" outlineLevel="1" x14ac:dyDescent="0.25">
      <c r="A94" s="101" t="s">
        <v>610</v>
      </c>
      <c r="B94" s="118" t="s">
        <v>98</v>
      </c>
      <c r="C94" s="136"/>
      <c r="D94" s="136"/>
      <c r="E94" s="136"/>
      <c r="F94" s="136"/>
      <c r="G94" s="101"/>
    </row>
    <row r="95" spans="1:7" outlineLevel="1" x14ac:dyDescent="0.25">
      <c r="A95" s="101" t="s">
        <v>611</v>
      </c>
      <c r="B95" s="118" t="s">
        <v>98</v>
      </c>
      <c r="C95" s="136"/>
      <c r="D95" s="136"/>
      <c r="E95" s="136"/>
      <c r="F95" s="136"/>
      <c r="G95" s="101"/>
    </row>
    <row r="96" spans="1:7" outlineLevel="1" x14ac:dyDescent="0.25">
      <c r="A96" s="101" t="s">
        <v>612</v>
      </c>
      <c r="B96" s="118" t="s">
        <v>98</v>
      </c>
      <c r="C96" s="136"/>
      <c r="D96" s="136"/>
      <c r="E96" s="136"/>
      <c r="F96" s="136"/>
      <c r="G96" s="101"/>
    </row>
    <row r="97" spans="1:7" outlineLevel="1" x14ac:dyDescent="0.25">
      <c r="A97" s="101" t="s">
        <v>613</v>
      </c>
      <c r="B97" s="118" t="s">
        <v>98</v>
      </c>
      <c r="C97" s="136"/>
      <c r="D97" s="136"/>
      <c r="E97" s="136"/>
      <c r="F97" s="136"/>
      <c r="G97" s="101"/>
    </row>
    <row r="98" spans="1:7" ht="15" customHeight="1" x14ac:dyDescent="0.25">
      <c r="A98" s="112"/>
      <c r="B98" s="113" t="s">
        <v>614</v>
      </c>
      <c r="C98" s="112" t="s">
        <v>521</v>
      </c>
      <c r="D98" s="112" t="s">
        <v>522</v>
      </c>
      <c r="E98" s="119"/>
      <c r="F98" s="114" t="s">
        <v>489</v>
      </c>
      <c r="G98" s="114"/>
    </row>
    <row r="99" spans="1:7" x14ac:dyDescent="0.25">
      <c r="A99" s="101" t="s">
        <v>615</v>
      </c>
      <c r="B99" s="122" t="s">
        <v>1301</v>
      </c>
      <c r="C99" s="151">
        <f>'E. Investor Report'!E224</f>
        <v>6.9600404653515427E-2</v>
      </c>
      <c r="D99" s="136"/>
      <c r="E99" s="136"/>
      <c r="F99" s="136">
        <f t="shared" ref="F99:F110" si="1">C99</f>
        <v>6.9600404653515427E-2</v>
      </c>
      <c r="G99" s="101"/>
    </row>
    <row r="100" spans="1:7" x14ac:dyDescent="0.25">
      <c r="A100" s="101" t="s">
        <v>617</v>
      </c>
      <c r="B100" s="122" t="s">
        <v>1302</v>
      </c>
      <c r="C100" s="151">
        <f>'E. Investor Report'!E225</f>
        <v>0.41750126454223568</v>
      </c>
      <c r="D100" s="136"/>
      <c r="E100" s="136"/>
      <c r="F100" s="136">
        <f t="shared" si="1"/>
        <v>0.41750126454223568</v>
      </c>
      <c r="G100" s="101"/>
    </row>
    <row r="101" spans="1:7" x14ac:dyDescent="0.25">
      <c r="A101" s="101" t="s">
        <v>618</v>
      </c>
      <c r="B101" s="122" t="s">
        <v>1303</v>
      </c>
      <c r="C101" s="151">
        <f>'E. Investor Report'!E226</f>
        <v>4.4258978249873543E-2</v>
      </c>
      <c r="D101" s="136"/>
      <c r="E101" s="136"/>
      <c r="F101" s="136">
        <f t="shared" si="1"/>
        <v>4.4258978249873543E-2</v>
      </c>
      <c r="G101" s="101"/>
    </row>
    <row r="102" spans="1:7" x14ac:dyDescent="0.25">
      <c r="A102" s="101" t="s">
        <v>619</v>
      </c>
      <c r="B102" s="122" t="s">
        <v>1304</v>
      </c>
      <c r="C102" s="151">
        <f>'E. Investor Report'!E227</f>
        <v>4.2893272635306019E-2</v>
      </c>
      <c r="D102" s="136"/>
      <c r="E102" s="136"/>
      <c r="F102" s="136">
        <f t="shared" si="1"/>
        <v>4.2893272635306019E-2</v>
      </c>
      <c r="G102" s="101"/>
    </row>
    <row r="103" spans="1:7" x14ac:dyDescent="0.25">
      <c r="A103" s="101" t="s">
        <v>620</v>
      </c>
      <c r="B103" s="122" t="s">
        <v>1305</v>
      </c>
      <c r="C103" s="151">
        <f>'E. Investor Report'!E228</f>
        <v>2.1345472938796156E-2</v>
      </c>
      <c r="D103" s="136"/>
      <c r="E103" s="136"/>
      <c r="F103" s="136">
        <f t="shared" si="1"/>
        <v>2.1345472938796156E-2</v>
      </c>
      <c r="G103" s="101"/>
    </row>
    <row r="104" spans="1:7" x14ac:dyDescent="0.25">
      <c r="A104" s="101" t="s">
        <v>621</v>
      </c>
      <c r="B104" s="122" t="s">
        <v>1306</v>
      </c>
      <c r="C104" s="151">
        <f>'E. Investor Report'!E229</f>
        <v>2.1699544764795145E-2</v>
      </c>
      <c r="D104" s="136"/>
      <c r="E104" s="136"/>
      <c r="F104" s="136">
        <f t="shared" si="1"/>
        <v>2.1699544764795145E-2</v>
      </c>
      <c r="G104" s="101"/>
    </row>
    <row r="105" spans="1:7" x14ac:dyDescent="0.25">
      <c r="A105" s="101" t="s">
        <v>622</v>
      </c>
      <c r="B105" s="122" t="s">
        <v>1307</v>
      </c>
      <c r="C105" s="151">
        <f>'E. Investor Report'!E230</f>
        <v>0.10414769853313101</v>
      </c>
      <c r="D105" s="136"/>
      <c r="E105" s="136"/>
      <c r="F105" s="136">
        <f t="shared" si="1"/>
        <v>0.10414769853313101</v>
      </c>
      <c r="G105" s="101"/>
    </row>
    <row r="106" spans="1:7" x14ac:dyDescent="0.25">
      <c r="A106" s="101" t="s">
        <v>623</v>
      </c>
      <c r="B106" s="122" t="s">
        <v>1308</v>
      </c>
      <c r="C106" s="151">
        <f>'E. Investor Report'!E231</f>
        <v>8.8366211431461811E-2</v>
      </c>
      <c r="D106" s="136"/>
      <c r="E106" s="136"/>
      <c r="F106" s="136">
        <f t="shared" si="1"/>
        <v>8.8366211431461811E-2</v>
      </c>
      <c r="G106" s="101"/>
    </row>
    <row r="107" spans="1:7" x14ac:dyDescent="0.25">
      <c r="A107" s="101" t="s">
        <v>624</v>
      </c>
      <c r="B107" s="122" t="s">
        <v>1309</v>
      </c>
      <c r="C107" s="151">
        <f>'E. Investor Report'!E232</f>
        <v>9.8887202832574614E-2</v>
      </c>
      <c r="D107" s="136"/>
      <c r="E107" s="136"/>
      <c r="F107" s="136">
        <f t="shared" si="1"/>
        <v>9.8887202832574614E-2</v>
      </c>
      <c r="G107" s="101"/>
    </row>
    <row r="108" spans="1:7" x14ac:dyDescent="0.25">
      <c r="A108" s="101" t="s">
        <v>625</v>
      </c>
      <c r="B108" s="122" t="s">
        <v>1310</v>
      </c>
      <c r="C108" s="151">
        <f>'E. Investor Report'!E233</f>
        <v>6.4188163884673743E-2</v>
      </c>
      <c r="D108" s="136"/>
      <c r="E108" s="136"/>
      <c r="F108" s="136">
        <f t="shared" si="1"/>
        <v>6.4188163884673743E-2</v>
      </c>
      <c r="G108" s="101"/>
    </row>
    <row r="109" spans="1:7" x14ac:dyDescent="0.25">
      <c r="A109" s="101" t="s">
        <v>626</v>
      </c>
      <c r="B109" s="122" t="s">
        <v>1311</v>
      </c>
      <c r="C109" s="151">
        <f>'E. Investor Report'!E234</f>
        <v>2.7111785533636825E-2</v>
      </c>
      <c r="D109" s="136"/>
      <c r="E109" s="136"/>
      <c r="F109" s="136">
        <f t="shared" si="1"/>
        <v>2.7111785533636825E-2</v>
      </c>
      <c r="G109" s="101"/>
    </row>
    <row r="110" spans="1:7" x14ac:dyDescent="0.25">
      <c r="A110" s="101" t="s">
        <v>627</v>
      </c>
      <c r="B110" s="122" t="s">
        <v>1312</v>
      </c>
      <c r="C110" s="151">
        <f>'E. Investor Report'!E235</f>
        <v>0</v>
      </c>
      <c r="D110" s="136"/>
      <c r="E110" s="136"/>
      <c r="F110" s="136">
        <f t="shared" si="1"/>
        <v>0</v>
      </c>
      <c r="G110" s="101"/>
    </row>
    <row r="111" spans="1:7" x14ac:dyDescent="0.25">
      <c r="A111" s="101" t="s">
        <v>628</v>
      </c>
      <c r="B111" s="122"/>
      <c r="C111" s="136"/>
      <c r="D111" s="136"/>
      <c r="E111" s="136"/>
      <c r="F111" s="136"/>
      <c r="G111" s="101"/>
    </row>
    <row r="112" spans="1:7" x14ac:dyDescent="0.25">
      <c r="A112" s="101" t="s">
        <v>629</v>
      </c>
      <c r="B112" s="122"/>
      <c r="C112" s="136"/>
      <c r="D112" s="136"/>
      <c r="E112" s="136"/>
      <c r="F112" s="136"/>
      <c r="G112" s="101"/>
    </row>
    <row r="113" spans="1:7" x14ac:dyDescent="0.25">
      <c r="A113" s="101" t="s">
        <v>630</v>
      </c>
      <c r="B113" s="122"/>
      <c r="C113" s="136"/>
      <c r="D113" s="136"/>
      <c r="E113" s="136"/>
      <c r="F113" s="136"/>
      <c r="G113" s="101"/>
    </row>
    <row r="114" spans="1:7" x14ac:dyDescent="0.25">
      <c r="A114" s="101" t="s">
        <v>631</v>
      </c>
      <c r="B114" s="122"/>
      <c r="C114" s="136"/>
      <c r="D114" s="136"/>
      <c r="E114" s="136"/>
      <c r="F114" s="136"/>
      <c r="G114" s="101"/>
    </row>
    <row r="115" spans="1:7" x14ac:dyDescent="0.25">
      <c r="A115" s="101" t="s">
        <v>632</v>
      </c>
      <c r="B115" s="122"/>
      <c r="C115" s="136"/>
      <c r="D115" s="136"/>
      <c r="E115" s="136"/>
      <c r="F115" s="136"/>
      <c r="G115" s="101"/>
    </row>
    <row r="116" spans="1:7" x14ac:dyDescent="0.25">
      <c r="A116" s="101" t="s">
        <v>633</v>
      </c>
      <c r="B116" s="122"/>
      <c r="C116" s="136"/>
      <c r="D116" s="136"/>
      <c r="E116" s="136"/>
      <c r="F116" s="136"/>
      <c r="G116" s="101"/>
    </row>
    <row r="117" spans="1:7" x14ac:dyDescent="0.25">
      <c r="A117" s="101" t="s">
        <v>634</v>
      </c>
      <c r="B117" s="122"/>
      <c r="C117" s="136"/>
      <c r="D117" s="136"/>
      <c r="E117" s="136"/>
      <c r="F117" s="136"/>
      <c r="G117" s="101"/>
    </row>
    <row r="118" spans="1:7" x14ac:dyDescent="0.25">
      <c r="A118" s="101" t="s">
        <v>635</v>
      </c>
      <c r="B118" s="122"/>
      <c r="C118" s="136"/>
      <c r="D118" s="136"/>
      <c r="E118" s="136"/>
      <c r="F118" s="136"/>
      <c r="G118" s="101"/>
    </row>
    <row r="119" spans="1:7" x14ac:dyDescent="0.25">
      <c r="A119" s="101" t="s">
        <v>636</v>
      </c>
      <c r="B119" s="122"/>
      <c r="C119" s="136"/>
      <c r="D119" s="136"/>
      <c r="E119" s="136"/>
      <c r="F119" s="136"/>
      <c r="G119" s="101"/>
    </row>
    <row r="120" spans="1:7" x14ac:dyDescent="0.25">
      <c r="A120" s="101" t="s">
        <v>637</v>
      </c>
      <c r="B120" s="122"/>
      <c r="C120" s="136"/>
      <c r="D120" s="136"/>
      <c r="E120" s="136"/>
      <c r="F120" s="136"/>
      <c r="G120" s="101"/>
    </row>
    <row r="121" spans="1:7" x14ac:dyDescent="0.25">
      <c r="A121" s="101" t="s">
        <v>638</v>
      </c>
      <c r="B121" s="122"/>
      <c r="C121" s="136"/>
      <c r="D121" s="136"/>
      <c r="E121" s="136"/>
      <c r="F121" s="136"/>
      <c r="G121" s="101"/>
    </row>
    <row r="122" spans="1:7" x14ac:dyDescent="0.25">
      <c r="A122" s="101" t="s">
        <v>639</v>
      </c>
      <c r="B122" s="122"/>
      <c r="C122" s="136"/>
      <c r="D122" s="136"/>
      <c r="E122" s="136"/>
      <c r="F122" s="136"/>
      <c r="G122" s="101"/>
    </row>
    <row r="123" spans="1:7" x14ac:dyDescent="0.25">
      <c r="A123" s="101" t="s">
        <v>640</v>
      </c>
      <c r="B123" s="122"/>
      <c r="C123" s="136"/>
      <c r="D123" s="136"/>
      <c r="E123" s="136"/>
      <c r="F123" s="136"/>
      <c r="G123" s="101"/>
    </row>
    <row r="124" spans="1:7" x14ac:dyDescent="0.25">
      <c r="A124" s="101" t="s">
        <v>641</v>
      </c>
      <c r="B124" s="122"/>
      <c r="C124" s="136"/>
      <c r="D124" s="136"/>
      <c r="E124" s="136"/>
      <c r="F124" s="136"/>
      <c r="G124" s="101"/>
    </row>
    <row r="125" spans="1:7" x14ac:dyDescent="0.25">
      <c r="A125" s="101" t="s">
        <v>642</v>
      </c>
      <c r="B125" s="122"/>
      <c r="C125" s="136"/>
      <c r="D125" s="136"/>
      <c r="E125" s="136"/>
      <c r="F125" s="136"/>
      <c r="G125" s="101"/>
    </row>
    <row r="126" spans="1:7" x14ac:dyDescent="0.25">
      <c r="A126" s="101" t="s">
        <v>643</v>
      </c>
      <c r="B126" s="122"/>
      <c r="C126" s="136"/>
      <c r="D126" s="136"/>
      <c r="E126" s="136"/>
      <c r="F126" s="136"/>
      <c r="G126" s="101"/>
    </row>
    <row r="127" spans="1:7" x14ac:dyDescent="0.25">
      <c r="A127" s="101" t="s">
        <v>644</v>
      </c>
      <c r="B127" s="122"/>
      <c r="C127" s="136"/>
      <c r="D127" s="136"/>
      <c r="E127" s="136"/>
      <c r="F127" s="136"/>
      <c r="G127" s="101"/>
    </row>
    <row r="128" spans="1:7" x14ac:dyDescent="0.25">
      <c r="A128" s="101" t="s">
        <v>645</v>
      </c>
      <c r="B128" s="122"/>
      <c r="C128" s="136"/>
      <c r="D128" s="136"/>
      <c r="E128" s="136"/>
      <c r="F128" s="136"/>
      <c r="G128" s="101"/>
    </row>
    <row r="129" spans="1:7" x14ac:dyDescent="0.25">
      <c r="A129" s="101" t="s">
        <v>646</v>
      </c>
      <c r="B129" s="122"/>
      <c r="C129" s="136"/>
      <c r="D129" s="136"/>
      <c r="E129" s="136"/>
      <c r="F129" s="136"/>
      <c r="G129" s="101"/>
    </row>
    <row r="130" spans="1:7" x14ac:dyDescent="0.25">
      <c r="A130" s="101" t="s">
        <v>1269</v>
      </c>
      <c r="B130" s="122"/>
      <c r="C130" s="136"/>
      <c r="D130" s="136"/>
      <c r="E130" s="136"/>
      <c r="F130" s="136"/>
      <c r="G130" s="101"/>
    </row>
    <row r="131" spans="1:7" x14ac:dyDescent="0.25">
      <c r="A131" s="101" t="s">
        <v>1270</v>
      </c>
      <c r="B131" s="122"/>
      <c r="C131" s="136"/>
      <c r="D131" s="136"/>
      <c r="E131" s="136"/>
      <c r="F131" s="136"/>
      <c r="G131" s="101"/>
    </row>
    <row r="132" spans="1:7" x14ac:dyDescent="0.25">
      <c r="A132" s="101" t="s">
        <v>1271</v>
      </c>
      <c r="B132" s="122"/>
      <c r="C132" s="136"/>
      <c r="D132" s="136"/>
      <c r="E132" s="136"/>
      <c r="F132" s="136"/>
      <c r="G132" s="101"/>
    </row>
    <row r="133" spans="1:7" x14ac:dyDescent="0.25">
      <c r="A133" s="101" t="s">
        <v>1272</v>
      </c>
      <c r="B133" s="122"/>
      <c r="C133" s="136"/>
      <c r="D133" s="136"/>
      <c r="E133" s="136"/>
      <c r="F133" s="136"/>
      <c r="G133" s="101"/>
    </row>
    <row r="134" spans="1:7" x14ac:dyDescent="0.25">
      <c r="A134" s="101" t="s">
        <v>1273</v>
      </c>
      <c r="B134" s="122"/>
      <c r="C134" s="136"/>
      <c r="D134" s="136"/>
      <c r="E134" s="136"/>
      <c r="F134" s="136"/>
      <c r="G134" s="101"/>
    </row>
    <row r="135" spans="1:7" x14ac:dyDescent="0.25">
      <c r="A135" s="101" t="s">
        <v>1274</v>
      </c>
      <c r="B135" s="122"/>
      <c r="C135" s="136"/>
      <c r="D135" s="136"/>
      <c r="E135" s="136"/>
      <c r="F135" s="136"/>
      <c r="G135" s="101"/>
    </row>
    <row r="136" spans="1:7" x14ac:dyDescent="0.25">
      <c r="A136" s="101" t="s">
        <v>1275</v>
      </c>
      <c r="B136" s="122"/>
      <c r="C136" s="136"/>
      <c r="D136" s="136"/>
      <c r="E136" s="136"/>
      <c r="F136" s="136"/>
      <c r="G136" s="101"/>
    </row>
    <row r="137" spans="1:7" x14ac:dyDescent="0.25">
      <c r="A137" s="101" t="s">
        <v>1276</v>
      </c>
      <c r="B137" s="122"/>
      <c r="C137" s="136"/>
      <c r="D137" s="136"/>
      <c r="E137" s="136"/>
      <c r="F137" s="136"/>
      <c r="G137" s="101"/>
    </row>
    <row r="138" spans="1:7" x14ac:dyDescent="0.25">
      <c r="A138" s="101" t="s">
        <v>1277</v>
      </c>
      <c r="B138" s="122"/>
      <c r="C138" s="136"/>
      <c r="D138" s="136"/>
      <c r="E138" s="136"/>
      <c r="F138" s="136"/>
      <c r="G138" s="101"/>
    </row>
    <row r="139" spans="1:7" x14ac:dyDescent="0.25">
      <c r="A139" s="101" t="s">
        <v>1278</v>
      </c>
      <c r="B139" s="122"/>
      <c r="C139" s="136"/>
      <c r="D139" s="136"/>
      <c r="E139" s="136"/>
      <c r="F139" s="136"/>
      <c r="G139" s="101"/>
    </row>
    <row r="140" spans="1:7" x14ac:dyDescent="0.25">
      <c r="A140" s="101" t="s">
        <v>1279</v>
      </c>
      <c r="B140" s="122"/>
      <c r="C140" s="136"/>
      <c r="D140" s="136"/>
      <c r="E140" s="136"/>
      <c r="F140" s="136"/>
      <c r="G140" s="101"/>
    </row>
    <row r="141" spans="1:7" x14ac:dyDescent="0.25">
      <c r="A141" s="101" t="s">
        <v>1280</v>
      </c>
      <c r="B141" s="122"/>
      <c r="C141" s="136"/>
      <c r="D141" s="136"/>
      <c r="E141" s="136"/>
      <c r="F141" s="136"/>
      <c r="G141" s="101"/>
    </row>
    <row r="142" spans="1:7" x14ac:dyDescent="0.25">
      <c r="A142" s="101" t="s">
        <v>1281</v>
      </c>
      <c r="B142" s="122"/>
      <c r="C142" s="136"/>
      <c r="D142" s="136"/>
      <c r="E142" s="136"/>
      <c r="F142" s="136"/>
      <c r="G142" s="101"/>
    </row>
    <row r="143" spans="1:7" x14ac:dyDescent="0.25">
      <c r="A143" s="101" t="s">
        <v>1282</v>
      </c>
      <c r="B143" s="122"/>
      <c r="C143" s="136"/>
      <c r="D143" s="136"/>
      <c r="E143" s="136"/>
      <c r="F143" s="136"/>
      <c r="G143" s="101"/>
    </row>
    <row r="144" spans="1:7" x14ac:dyDescent="0.25">
      <c r="A144" s="101" t="s">
        <v>1283</v>
      </c>
      <c r="B144" s="122"/>
      <c r="C144" s="136"/>
      <c r="D144" s="136"/>
      <c r="E144" s="136"/>
      <c r="F144" s="136"/>
      <c r="G144" s="101"/>
    </row>
    <row r="145" spans="1:7" x14ac:dyDescent="0.25">
      <c r="A145" s="101" t="s">
        <v>1284</v>
      </c>
      <c r="B145" s="122"/>
      <c r="C145" s="136"/>
      <c r="D145" s="136"/>
      <c r="E145" s="136"/>
      <c r="F145" s="136"/>
      <c r="G145" s="101"/>
    </row>
    <row r="146" spans="1:7" x14ac:dyDescent="0.25">
      <c r="A146" s="101" t="s">
        <v>1285</v>
      </c>
      <c r="B146" s="122"/>
      <c r="C146" s="136"/>
      <c r="D146" s="136"/>
      <c r="E146" s="136"/>
      <c r="F146" s="136"/>
      <c r="G146" s="101"/>
    </row>
    <row r="147" spans="1:7" x14ac:dyDescent="0.25">
      <c r="A147" s="101" t="s">
        <v>1286</v>
      </c>
      <c r="B147" s="122"/>
      <c r="C147" s="136"/>
      <c r="D147" s="136"/>
      <c r="E147" s="136"/>
      <c r="F147" s="136"/>
      <c r="G147" s="101"/>
    </row>
    <row r="148" spans="1:7" x14ac:dyDescent="0.25">
      <c r="A148" s="101" t="s">
        <v>1287</v>
      </c>
      <c r="B148" s="122"/>
      <c r="C148" s="136"/>
      <c r="D148" s="136"/>
      <c r="E148" s="136"/>
      <c r="F148" s="136"/>
      <c r="G148" s="101"/>
    </row>
    <row r="149" spans="1:7" ht="15" customHeight="1" x14ac:dyDescent="0.25">
      <c r="A149" s="112"/>
      <c r="B149" s="113" t="s">
        <v>647</v>
      </c>
      <c r="C149" s="112" t="s">
        <v>521</v>
      </c>
      <c r="D149" s="112" t="s">
        <v>522</v>
      </c>
      <c r="E149" s="119"/>
      <c r="F149" s="114" t="s">
        <v>489</v>
      </c>
      <c r="G149" s="114"/>
    </row>
    <row r="150" spans="1:7" x14ac:dyDescent="0.25">
      <c r="A150" s="101" t="s">
        <v>648</v>
      </c>
      <c r="B150" s="101" t="s">
        <v>649</v>
      </c>
      <c r="C150" s="136">
        <f>'E. Investor Report'!D101+'E. Investor Report'!D102</f>
        <v>4.740855039746051E-2</v>
      </c>
      <c r="D150" s="136"/>
      <c r="E150" s="137"/>
      <c r="F150" s="136">
        <f>C150</f>
        <v>4.740855039746051E-2</v>
      </c>
    </row>
    <row r="151" spans="1:7" x14ac:dyDescent="0.25">
      <c r="A151" s="101" t="s">
        <v>650</v>
      </c>
      <c r="B151" s="101" t="s">
        <v>651</v>
      </c>
      <c r="C151" s="136">
        <f>'E. Investor Report'!D100</f>
        <v>0.95259144960253783</v>
      </c>
      <c r="D151" s="136"/>
      <c r="E151" s="137"/>
      <c r="F151" s="136">
        <f>C151</f>
        <v>0.95259144960253783</v>
      </c>
    </row>
    <row r="152" spans="1:7" x14ac:dyDescent="0.25">
      <c r="A152" s="101" t="s">
        <v>652</v>
      </c>
      <c r="B152" s="101" t="s">
        <v>94</v>
      </c>
      <c r="C152" s="136">
        <v>0</v>
      </c>
      <c r="D152" s="136"/>
      <c r="E152" s="137"/>
      <c r="F152" s="136">
        <f>C152</f>
        <v>0</v>
      </c>
    </row>
    <row r="153" spans="1:7" outlineLevel="1" x14ac:dyDescent="0.25">
      <c r="A153" s="101" t="s">
        <v>653</v>
      </c>
      <c r="C153" s="136"/>
      <c r="D153" s="136"/>
      <c r="E153" s="137"/>
      <c r="F153" s="136"/>
    </row>
    <row r="154" spans="1:7" outlineLevel="1" x14ac:dyDescent="0.25">
      <c r="A154" s="101" t="s">
        <v>654</v>
      </c>
      <c r="C154" s="136"/>
      <c r="D154" s="136"/>
      <c r="E154" s="137"/>
      <c r="F154" s="136"/>
    </row>
    <row r="155" spans="1:7" outlineLevel="1" x14ac:dyDescent="0.25">
      <c r="A155" s="101" t="s">
        <v>655</v>
      </c>
      <c r="C155" s="136"/>
      <c r="D155" s="136"/>
      <c r="E155" s="137"/>
      <c r="F155" s="136"/>
    </row>
    <row r="156" spans="1:7" outlineLevel="1" x14ac:dyDescent="0.25">
      <c r="A156" s="101" t="s">
        <v>656</v>
      </c>
      <c r="C156" s="136"/>
      <c r="D156" s="136"/>
      <c r="E156" s="137"/>
      <c r="F156" s="136"/>
    </row>
    <row r="157" spans="1:7" outlineLevel="1" x14ac:dyDescent="0.25">
      <c r="A157" s="101" t="s">
        <v>657</v>
      </c>
      <c r="C157" s="136"/>
      <c r="D157" s="136"/>
      <c r="E157" s="137"/>
      <c r="F157" s="136"/>
    </row>
    <row r="158" spans="1:7" outlineLevel="1" x14ac:dyDescent="0.25">
      <c r="A158" s="101" t="s">
        <v>658</v>
      </c>
      <c r="C158" s="136"/>
      <c r="D158" s="136"/>
      <c r="E158" s="137"/>
      <c r="F158" s="136"/>
    </row>
    <row r="159" spans="1:7" ht="15" customHeight="1" x14ac:dyDescent="0.25">
      <c r="A159" s="112"/>
      <c r="B159" s="113" t="s">
        <v>659</v>
      </c>
      <c r="C159" s="112" t="s">
        <v>521</v>
      </c>
      <c r="D159" s="112" t="s">
        <v>522</v>
      </c>
      <c r="E159" s="119"/>
      <c r="F159" s="114" t="s">
        <v>489</v>
      </c>
      <c r="G159" s="114"/>
    </row>
    <row r="160" spans="1:7" x14ac:dyDescent="0.25">
      <c r="A160" s="101" t="s">
        <v>660</v>
      </c>
      <c r="B160" s="101" t="s">
        <v>661</v>
      </c>
      <c r="C160" s="136">
        <v>0</v>
      </c>
      <c r="D160" s="136">
        <v>0</v>
      </c>
      <c r="E160" s="137"/>
      <c r="F160" s="136">
        <f>C160</f>
        <v>0</v>
      </c>
    </row>
    <row r="161" spans="1:7" x14ac:dyDescent="0.25">
      <c r="A161" s="101" t="s">
        <v>662</v>
      </c>
      <c r="B161" s="101" t="s">
        <v>663</v>
      </c>
      <c r="C161" s="136">
        <v>1</v>
      </c>
      <c r="D161" s="136">
        <v>0</v>
      </c>
      <c r="E161" s="137"/>
      <c r="F161" s="136">
        <f>C161</f>
        <v>1</v>
      </c>
    </row>
    <row r="162" spans="1:7" x14ac:dyDescent="0.25">
      <c r="A162" s="101" t="s">
        <v>664</v>
      </c>
      <c r="B162" s="101" t="s">
        <v>94</v>
      </c>
      <c r="C162" s="136">
        <v>0</v>
      </c>
      <c r="D162" s="136">
        <v>0</v>
      </c>
      <c r="E162" s="137"/>
      <c r="F162" s="136">
        <f>C162</f>
        <v>0</v>
      </c>
    </row>
    <row r="163" spans="1:7" outlineLevel="1" x14ac:dyDescent="0.25">
      <c r="A163" s="101" t="s">
        <v>665</v>
      </c>
      <c r="E163" s="96"/>
    </row>
    <row r="164" spans="1:7" outlineLevel="1" x14ac:dyDescent="0.25">
      <c r="A164" s="101" t="s">
        <v>666</v>
      </c>
      <c r="E164" s="96"/>
    </row>
    <row r="165" spans="1:7" outlineLevel="1" x14ac:dyDescent="0.25">
      <c r="A165" s="101" t="s">
        <v>667</v>
      </c>
      <c r="E165" s="96"/>
    </row>
    <row r="166" spans="1:7" outlineLevel="1" x14ac:dyDescent="0.25">
      <c r="A166" s="101" t="s">
        <v>668</v>
      </c>
      <c r="E166" s="96"/>
    </row>
    <row r="167" spans="1:7" outlineLevel="1" x14ac:dyDescent="0.25">
      <c r="A167" s="101" t="s">
        <v>669</v>
      </c>
      <c r="E167" s="96"/>
    </row>
    <row r="168" spans="1:7" outlineLevel="1" x14ac:dyDescent="0.25">
      <c r="A168" s="101" t="s">
        <v>670</v>
      </c>
      <c r="E168" s="96"/>
    </row>
    <row r="169" spans="1:7" ht="15" customHeight="1" x14ac:dyDescent="0.25">
      <c r="A169" s="112"/>
      <c r="B169" s="113" t="s">
        <v>671</v>
      </c>
      <c r="C169" s="112" t="s">
        <v>521</v>
      </c>
      <c r="D169" s="112" t="s">
        <v>522</v>
      </c>
      <c r="E169" s="119"/>
      <c r="F169" s="114" t="s">
        <v>489</v>
      </c>
      <c r="G169" s="114"/>
    </row>
    <row r="170" spans="1:7" x14ac:dyDescent="0.25">
      <c r="A170" s="101" t="s">
        <v>672</v>
      </c>
      <c r="B170" s="123" t="s">
        <v>673</v>
      </c>
      <c r="C170" s="155">
        <v>6.4000000000000003E-3</v>
      </c>
      <c r="D170" s="136"/>
      <c r="E170" s="137"/>
      <c r="F170" s="136">
        <f>C170</f>
        <v>6.4000000000000003E-3</v>
      </c>
    </row>
    <row r="171" spans="1:7" x14ac:dyDescent="0.25">
      <c r="A171" s="101" t="s">
        <v>674</v>
      </c>
      <c r="B171" s="123" t="s">
        <v>675</v>
      </c>
      <c r="C171" s="155">
        <v>1.46E-2</v>
      </c>
      <c r="D171" s="136"/>
      <c r="E171" s="137"/>
      <c r="F171" s="136">
        <f>C171</f>
        <v>1.46E-2</v>
      </c>
    </row>
    <row r="172" spans="1:7" x14ac:dyDescent="0.25">
      <c r="A172" s="101" t="s">
        <v>676</v>
      </c>
      <c r="B172" s="123" t="s">
        <v>677</v>
      </c>
      <c r="C172" s="155">
        <v>6.7999999999999996E-3</v>
      </c>
      <c r="D172" s="136"/>
      <c r="E172" s="136"/>
      <c r="F172" s="136">
        <f>C172</f>
        <v>6.7999999999999996E-3</v>
      </c>
    </row>
    <row r="173" spans="1:7" x14ac:dyDescent="0.25">
      <c r="A173" s="101" t="s">
        <v>678</v>
      </c>
      <c r="B173" s="123" t="s">
        <v>679</v>
      </c>
      <c r="C173" s="155">
        <v>4.24E-2</v>
      </c>
      <c r="D173" s="136"/>
      <c r="E173" s="136"/>
      <c r="F173" s="136">
        <f>C173</f>
        <v>4.24E-2</v>
      </c>
    </row>
    <row r="174" spans="1:7" x14ac:dyDescent="0.25">
      <c r="A174" s="101" t="s">
        <v>680</v>
      </c>
      <c r="B174" s="123" t="s">
        <v>681</v>
      </c>
      <c r="C174" s="155">
        <v>0.92989999999999995</v>
      </c>
      <c r="D174" s="136"/>
      <c r="E174" s="136"/>
      <c r="F174" s="136">
        <f>C174</f>
        <v>0.92989999999999995</v>
      </c>
    </row>
    <row r="175" spans="1:7" outlineLevel="1" x14ac:dyDescent="0.25">
      <c r="A175" s="101" t="s">
        <v>682</v>
      </c>
      <c r="B175" s="120"/>
      <c r="C175" s="136"/>
      <c r="D175" s="136"/>
      <c r="E175" s="136"/>
      <c r="F175" s="136"/>
    </row>
    <row r="176" spans="1:7" outlineLevel="1" x14ac:dyDescent="0.25">
      <c r="A176" s="101" t="s">
        <v>683</v>
      </c>
      <c r="B176" s="120"/>
      <c r="C176" s="136"/>
      <c r="D176" s="136"/>
      <c r="E176" s="136"/>
      <c r="F176" s="136"/>
    </row>
    <row r="177" spans="1:7" outlineLevel="1" x14ac:dyDescent="0.25">
      <c r="A177" s="101" t="s">
        <v>684</v>
      </c>
      <c r="B177" s="123"/>
      <c r="C177" s="136"/>
      <c r="D177" s="136"/>
      <c r="E177" s="136"/>
      <c r="F177" s="136"/>
    </row>
    <row r="178" spans="1:7" outlineLevel="1" x14ac:dyDescent="0.25">
      <c r="A178" s="101" t="s">
        <v>685</v>
      </c>
      <c r="B178" s="123"/>
      <c r="C178" s="136"/>
      <c r="D178" s="136"/>
      <c r="E178" s="136"/>
      <c r="F178" s="136"/>
    </row>
    <row r="179" spans="1:7" ht="15" customHeight="1" x14ac:dyDescent="0.25">
      <c r="A179" s="112"/>
      <c r="B179" s="113" t="s">
        <v>686</v>
      </c>
      <c r="C179" s="112" t="s">
        <v>521</v>
      </c>
      <c r="D179" s="112" t="s">
        <v>522</v>
      </c>
      <c r="E179" s="119"/>
      <c r="F179" s="114" t="s">
        <v>489</v>
      </c>
      <c r="G179" s="114"/>
    </row>
    <row r="180" spans="1:7" x14ac:dyDescent="0.25">
      <c r="A180" s="101" t="s">
        <v>687</v>
      </c>
      <c r="B180" s="101" t="s">
        <v>688</v>
      </c>
      <c r="C180" s="155">
        <f>'E. Investor Report'!G252</f>
        <v>1.7283400180825268E-4</v>
      </c>
      <c r="D180" s="136">
        <v>0</v>
      </c>
      <c r="E180" s="137"/>
      <c r="F180" s="136">
        <v>0</v>
      </c>
    </row>
    <row r="181" spans="1:7" outlineLevel="1" x14ac:dyDescent="0.25">
      <c r="A181" s="101" t="s">
        <v>689</v>
      </c>
      <c r="B181" s="124"/>
      <c r="C181" s="136"/>
      <c r="D181" s="136"/>
      <c r="E181" s="137"/>
      <c r="F181" s="136"/>
    </row>
    <row r="182" spans="1:7" outlineLevel="1" x14ac:dyDescent="0.25">
      <c r="A182" s="101" t="s">
        <v>690</v>
      </c>
      <c r="B182" s="124"/>
      <c r="C182" s="136"/>
      <c r="D182" s="136"/>
      <c r="E182" s="137"/>
      <c r="F182" s="136"/>
    </row>
    <row r="183" spans="1:7" outlineLevel="1" x14ac:dyDescent="0.25">
      <c r="A183" s="101" t="s">
        <v>691</v>
      </c>
      <c r="B183" s="124"/>
      <c r="C183" s="136"/>
      <c r="D183" s="136"/>
      <c r="E183" s="137"/>
      <c r="F183" s="136"/>
    </row>
    <row r="184" spans="1:7" outlineLevel="1" x14ac:dyDescent="0.25">
      <c r="A184" s="101" t="s">
        <v>692</v>
      </c>
      <c r="B184" s="124"/>
      <c r="C184" s="136"/>
      <c r="D184" s="136"/>
      <c r="E184" s="137"/>
      <c r="F184" s="136"/>
    </row>
    <row r="185" spans="1:7" ht="18.75" x14ac:dyDescent="0.25">
      <c r="A185" s="125"/>
      <c r="B185" s="126" t="s">
        <v>486</v>
      </c>
      <c r="C185" s="125"/>
      <c r="D185" s="125"/>
      <c r="E185" s="125"/>
      <c r="F185" s="127"/>
      <c r="G185" s="127"/>
    </row>
    <row r="186" spans="1:7" ht="15" customHeight="1" x14ac:dyDescent="0.25">
      <c r="A186" s="112"/>
      <c r="B186" s="113" t="s">
        <v>693</v>
      </c>
      <c r="C186" s="112" t="s">
        <v>694</v>
      </c>
      <c r="D186" s="112" t="s">
        <v>695</v>
      </c>
      <c r="E186" s="119"/>
      <c r="F186" s="112" t="s">
        <v>521</v>
      </c>
      <c r="G186" s="112" t="s">
        <v>696</v>
      </c>
    </row>
    <row r="187" spans="1:7" x14ac:dyDescent="0.25">
      <c r="A187" s="101" t="s">
        <v>697</v>
      </c>
      <c r="B187" s="122" t="s">
        <v>698</v>
      </c>
      <c r="C187" s="156">
        <f>C15/C28*1000</f>
        <v>34.529590288315624</v>
      </c>
      <c r="D187" s="150">
        <f>C28</f>
        <v>19770</v>
      </c>
      <c r="E187" s="128"/>
      <c r="F187" s="129"/>
      <c r="G187" s="129"/>
    </row>
    <row r="188" spans="1:7" x14ac:dyDescent="0.25">
      <c r="A188" s="128"/>
      <c r="B188" s="130"/>
      <c r="C188" s="128"/>
      <c r="D188" s="128"/>
      <c r="E188" s="128"/>
      <c r="F188" s="129"/>
      <c r="G188" s="129"/>
    </row>
    <row r="189" spans="1:7" x14ac:dyDescent="0.25">
      <c r="B189" s="122" t="s">
        <v>699</v>
      </c>
      <c r="C189" s="128"/>
      <c r="D189" s="128"/>
      <c r="E189" s="128"/>
      <c r="F189" s="129"/>
      <c r="G189" s="129"/>
    </row>
    <row r="190" spans="1:7" x14ac:dyDescent="0.25">
      <c r="A190" s="101" t="s">
        <v>700</v>
      </c>
      <c r="B190" s="101" t="s">
        <v>1327</v>
      </c>
      <c r="C190" s="156">
        <v>237.72</v>
      </c>
      <c r="D190" s="150">
        <v>12595</v>
      </c>
      <c r="E190" s="128"/>
      <c r="F190" s="115">
        <f>IF($C$214=0,"",IF(C190="[for completion]","",IF(C190="","",C190/$C$214)))</f>
        <v>0.34823625922887619</v>
      </c>
      <c r="G190" s="115">
        <f>IF($D$214=0,"",IF(D190="[for completion]","",IF(D190="","",D190/$D$214)))</f>
        <v>0.63707637835103692</v>
      </c>
    </row>
    <row r="191" spans="1:7" x14ac:dyDescent="0.25">
      <c r="A191" s="101" t="s">
        <v>701</v>
      </c>
      <c r="B191" s="122" t="s">
        <v>1328</v>
      </c>
      <c r="C191" s="156">
        <v>290.43</v>
      </c>
      <c r="D191" s="101">
        <v>5545</v>
      </c>
      <c r="E191" s="128"/>
      <c r="F191" s="115">
        <f t="shared" ref="F191:F213" si="2">IF($C$214=0,"",IF(C191="[for completion]","",IF(C191="","",C191/$C$214)))</f>
        <v>0.42545118949958993</v>
      </c>
      <c r="G191" s="115">
        <f t="shared" ref="G191:G213" si="3">IF($D$214=0,"",IF(D191="[for completion]","",IF(D191="","",D191/$D$214)))</f>
        <v>0.28047546788062722</v>
      </c>
    </row>
    <row r="192" spans="1:7" x14ac:dyDescent="0.25">
      <c r="A192" s="101" t="s">
        <v>702</v>
      </c>
      <c r="B192" s="122" t="s">
        <v>1329</v>
      </c>
      <c r="C192" s="156">
        <v>98.43</v>
      </c>
      <c r="D192" s="101">
        <v>1150</v>
      </c>
      <c r="E192" s="128"/>
      <c r="F192" s="115">
        <f t="shared" si="2"/>
        <v>0.14419020274229466</v>
      </c>
      <c r="G192" s="115">
        <f t="shared" si="3"/>
        <v>5.8168942842690946E-2</v>
      </c>
    </row>
    <row r="193" spans="1:7" x14ac:dyDescent="0.25">
      <c r="A193" s="101" t="s">
        <v>703</v>
      </c>
      <c r="B193" s="122" t="s">
        <v>1330</v>
      </c>
      <c r="C193" s="156">
        <v>48.78</v>
      </c>
      <c r="D193" s="101">
        <v>446</v>
      </c>
      <c r="E193" s="128"/>
      <c r="F193" s="115">
        <f t="shared" si="2"/>
        <v>7.1457869448025332E-2</v>
      </c>
      <c r="G193" s="115">
        <f t="shared" si="3"/>
        <v>2.2559433485078401E-2</v>
      </c>
    </row>
    <row r="194" spans="1:7" x14ac:dyDescent="0.25">
      <c r="A194" s="101" t="s">
        <v>704</v>
      </c>
      <c r="B194" s="122" t="s">
        <v>1331</v>
      </c>
      <c r="C194" s="156">
        <v>7.28</v>
      </c>
      <c r="D194" s="101">
        <v>34</v>
      </c>
      <c r="E194" s="128"/>
      <c r="F194" s="115">
        <f t="shared" si="2"/>
        <v>1.0664479081214113E-2</v>
      </c>
      <c r="G194" s="115">
        <f t="shared" si="3"/>
        <v>1.7197774405665149E-3</v>
      </c>
    </row>
    <row r="195" spans="1:7" x14ac:dyDescent="0.25">
      <c r="A195" s="101" t="s">
        <v>705</v>
      </c>
      <c r="B195" s="122"/>
      <c r="C195" s="101">
        <v>0</v>
      </c>
      <c r="D195" s="101">
        <v>0</v>
      </c>
      <c r="E195" s="128"/>
      <c r="F195" s="115">
        <f t="shared" si="2"/>
        <v>0</v>
      </c>
      <c r="G195" s="115">
        <f t="shared" si="3"/>
        <v>0</v>
      </c>
    </row>
    <row r="196" spans="1:7" x14ac:dyDescent="0.25">
      <c r="A196" s="101" t="s">
        <v>706</v>
      </c>
      <c r="B196" s="122"/>
      <c r="C196" s="101">
        <v>0</v>
      </c>
      <c r="D196" s="101">
        <v>0</v>
      </c>
      <c r="E196" s="128"/>
      <c r="F196" s="115">
        <f t="shared" si="2"/>
        <v>0</v>
      </c>
      <c r="G196" s="115">
        <f t="shared" si="3"/>
        <v>0</v>
      </c>
    </row>
    <row r="197" spans="1:7" x14ac:dyDescent="0.25">
      <c r="A197" s="101" t="s">
        <v>707</v>
      </c>
      <c r="B197" s="122"/>
      <c r="C197" s="101">
        <v>0</v>
      </c>
      <c r="D197" s="101">
        <v>0</v>
      </c>
      <c r="E197" s="128"/>
      <c r="F197" s="115">
        <f t="shared" si="2"/>
        <v>0</v>
      </c>
      <c r="G197" s="115">
        <f t="shared" si="3"/>
        <v>0</v>
      </c>
    </row>
    <row r="198" spans="1:7" x14ac:dyDescent="0.25">
      <c r="A198" s="101" t="s">
        <v>708</v>
      </c>
      <c r="B198" s="122"/>
      <c r="C198" s="101">
        <v>0</v>
      </c>
      <c r="D198" s="101">
        <v>0</v>
      </c>
      <c r="E198" s="128"/>
      <c r="F198" s="115">
        <f t="shared" si="2"/>
        <v>0</v>
      </c>
      <c r="G198" s="115">
        <f t="shared" si="3"/>
        <v>0</v>
      </c>
    </row>
    <row r="199" spans="1:7" x14ac:dyDescent="0.25">
      <c r="A199" s="101" t="s">
        <v>709</v>
      </c>
      <c r="B199" s="122"/>
      <c r="C199" s="101">
        <v>0</v>
      </c>
      <c r="D199" s="101">
        <v>0</v>
      </c>
      <c r="E199" s="122"/>
      <c r="F199" s="115">
        <f t="shared" si="2"/>
        <v>0</v>
      </c>
      <c r="G199" s="115">
        <f t="shared" si="3"/>
        <v>0</v>
      </c>
    </row>
    <row r="200" spans="1:7" x14ac:dyDescent="0.25">
      <c r="A200" s="101" t="s">
        <v>710</v>
      </c>
      <c r="B200" s="122"/>
      <c r="C200" s="101">
        <v>0</v>
      </c>
      <c r="D200" s="101">
        <v>0</v>
      </c>
      <c r="E200" s="122"/>
      <c r="F200" s="115">
        <f t="shared" si="2"/>
        <v>0</v>
      </c>
      <c r="G200" s="115">
        <f t="shared" si="3"/>
        <v>0</v>
      </c>
    </row>
    <row r="201" spans="1:7" x14ac:dyDescent="0.25">
      <c r="A201" s="101" t="s">
        <v>711</v>
      </c>
      <c r="B201" s="122"/>
      <c r="C201" s="101">
        <v>0</v>
      </c>
      <c r="D201" s="101">
        <v>0</v>
      </c>
      <c r="E201" s="122"/>
      <c r="F201" s="115">
        <f t="shared" si="2"/>
        <v>0</v>
      </c>
      <c r="G201" s="115">
        <f t="shared" si="3"/>
        <v>0</v>
      </c>
    </row>
    <row r="202" spans="1:7" x14ac:dyDescent="0.25">
      <c r="A202" s="101" t="s">
        <v>712</v>
      </c>
      <c r="B202" s="122"/>
      <c r="C202" s="101">
        <v>0</v>
      </c>
      <c r="D202" s="101">
        <v>0</v>
      </c>
      <c r="E202" s="122"/>
      <c r="F202" s="115">
        <f t="shared" si="2"/>
        <v>0</v>
      </c>
      <c r="G202" s="115">
        <f t="shared" si="3"/>
        <v>0</v>
      </c>
    </row>
    <row r="203" spans="1:7" x14ac:dyDescent="0.25">
      <c r="A203" s="101" t="s">
        <v>713</v>
      </c>
      <c r="B203" s="122"/>
      <c r="C203" s="101">
        <v>0</v>
      </c>
      <c r="D203" s="101">
        <v>0</v>
      </c>
      <c r="E203" s="122"/>
      <c r="F203" s="115">
        <f t="shared" si="2"/>
        <v>0</v>
      </c>
      <c r="G203" s="115">
        <f t="shared" si="3"/>
        <v>0</v>
      </c>
    </row>
    <row r="204" spans="1:7" x14ac:dyDescent="0.25">
      <c r="A204" s="101" t="s">
        <v>714</v>
      </c>
      <c r="B204" s="122"/>
      <c r="C204" s="101">
        <v>0</v>
      </c>
      <c r="D204" s="101">
        <v>0</v>
      </c>
      <c r="E204" s="122"/>
      <c r="F204" s="115">
        <f t="shared" si="2"/>
        <v>0</v>
      </c>
      <c r="G204" s="115">
        <f t="shared" si="3"/>
        <v>0</v>
      </c>
    </row>
    <row r="205" spans="1:7" x14ac:dyDescent="0.25">
      <c r="A205" s="101" t="s">
        <v>715</v>
      </c>
      <c r="B205" s="122"/>
      <c r="C205" s="101">
        <v>0</v>
      </c>
      <c r="D205" s="101">
        <v>0</v>
      </c>
      <c r="F205" s="115">
        <f t="shared" si="2"/>
        <v>0</v>
      </c>
      <c r="G205" s="115">
        <f t="shared" si="3"/>
        <v>0</v>
      </c>
    </row>
    <row r="206" spans="1:7" x14ac:dyDescent="0.25">
      <c r="A206" s="101" t="s">
        <v>716</v>
      </c>
      <c r="B206" s="122"/>
      <c r="C206" s="101">
        <v>0</v>
      </c>
      <c r="D206" s="101">
        <v>0</v>
      </c>
      <c r="E206" s="117"/>
      <c r="F206" s="115">
        <f t="shared" si="2"/>
        <v>0</v>
      </c>
      <c r="G206" s="115">
        <f t="shared" si="3"/>
        <v>0</v>
      </c>
    </row>
    <row r="207" spans="1:7" x14ac:dyDescent="0.25">
      <c r="A207" s="101" t="s">
        <v>717</v>
      </c>
      <c r="B207" s="122"/>
      <c r="C207" s="101">
        <v>0</v>
      </c>
      <c r="D207" s="101">
        <v>0</v>
      </c>
      <c r="E207" s="117"/>
      <c r="F207" s="115">
        <f t="shared" si="2"/>
        <v>0</v>
      </c>
      <c r="G207" s="115">
        <f t="shared" si="3"/>
        <v>0</v>
      </c>
    </row>
    <row r="208" spans="1:7" x14ac:dyDescent="0.25">
      <c r="A208" s="101" t="s">
        <v>718</v>
      </c>
      <c r="B208" s="122"/>
      <c r="C208" s="101">
        <v>0</v>
      </c>
      <c r="D208" s="101">
        <v>0</v>
      </c>
      <c r="E208" s="117"/>
      <c r="F208" s="115">
        <f t="shared" si="2"/>
        <v>0</v>
      </c>
      <c r="G208" s="115">
        <f t="shared" si="3"/>
        <v>0</v>
      </c>
    </row>
    <row r="209" spans="1:7" x14ac:dyDescent="0.25">
      <c r="A209" s="101" t="s">
        <v>719</v>
      </c>
      <c r="B209" s="122"/>
      <c r="C209" s="101">
        <v>0</v>
      </c>
      <c r="D209" s="101">
        <v>0</v>
      </c>
      <c r="E209" s="117"/>
      <c r="F209" s="115">
        <f t="shared" si="2"/>
        <v>0</v>
      </c>
      <c r="G209" s="115">
        <f t="shared" si="3"/>
        <v>0</v>
      </c>
    </row>
    <row r="210" spans="1:7" x14ac:dyDescent="0.25">
      <c r="A210" s="101" t="s">
        <v>720</v>
      </c>
      <c r="B210" s="122"/>
      <c r="C210" s="101">
        <v>0</v>
      </c>
      <c r="D210" s="101">
        <v>0</v>
      </c>
      <c r="E210" s="117"/>
      <c r="F210" s="115">
        <f t="shared" si="2"/>
        <v>0</v>
      </c>
      <c r="G210" s="115">
        <f t="shared" si="3"/>
        <v>0</v>
      </c>
    </row>
    <row r="211" spans="1:7" x14ac:dyDescent="0.25">
      <c r="A211" s="101" t="s">
        <v>721</v>
      </c>
      <c r="B211" s="122"/>
      <c r="C211" s="101">
        <v>0</v>
      </c>
      <c r="D211" s="101">
        <v>0</v>
      </c>
      <c r="E211" s="117"/>
      <c r="F211" s="115">
        <f t="shared" si="2"/>
        <v>0</v>
      </c>
      <c r="G211" s="115">
        <f t="shared" si="3"/>
        <v>0</v>
      </c>
    </row>
    <row r="212" spans="1:7" x14ac:dyDescent="0.25">
      <c r="A212" s="101" t="s">
        <v>722</v>
      </c>
      <c r="B212" s="122"/>
      <c r="C212" s="101">
        <v>0</v>
      </c>
      <c r="D212" s="101">
        <v>0</v>
      </c>
      <c r="E212" s="117"/>
      <c r="F212" s="115">
        <f t="shared" si="2"/>
        <v>0</v>
      </c>
      <c r="G212" s="115">
        <f t="shared" si="3"/>
        <v>0</v>
      </c>
    </row>
    <row r="213" spans="1:7" x14ac:dyDescent="0.25">
      <c r="A213" s="101" t="s">
        <v>723</v>
      </c>
      <c r="B213" s="122"/>
      <c r="C213" s="101">
        <v>0</v>
      </c>
      <c r="D213" s="101">
        <v>0</v>
      </c>
      <c r="E213" s="117"/>
      <c r="F213" s="115">
        <f t="shared" si="2"/>
        <v>0</v>
      </c>
      <c r="G213" s="115">
        <f t="shared" si="3"/>
        <v>0</v>
      </c>
    </row>
    <row r="214" spans="1:7" x14ac:dyDescent="0.25">
      <c r="A214" s="101" t="s">
        <v>724</v>
      </c>
      <c r="B214" s="131" t="s">
        <v>96</v>
      </c>
      <c r="C214" s="298">
        <f>SUM(C190:C213)</f>
        <v>682.63999999999987</v>
      </c>
      <c r="D214" s="284">
        <f>SUM(D190:D213)</f>
        <v>19770</v>
      </c>
      <c r="E214" s="117"/>
      <c r="F214" s="132">
        <f>SUM(F190:F213)</f>
        <v>1.0000000000000002</v>
      </c>
      <c r="G214" s="132">
        <f>SUM(G190:G213)</f>
        <v>0.99999999999999989</v>
      </c>
    </row>
    <row r="215" spans="1:7" ht="15" customHeight="1" x14ac:dyDescent="0.25">
      <c r="A215" s="112"/>
      <c r="B215" s="113" t="s">
        <v>725</v>
      </c>
      <c r="C215" s="112" t="s">
        <v>694</v>
      </c>
      <c r="D215" s="112" t="s">
        <v>695</v>
      </c>
      <c r="E215" s="119"/>
      <c r="F215" s="112" t="s">
        <v>521</v>
      </c>
      <c r="G215" s="112" t="s">
        <v>696</v>
      </c>
    </row>
    <row r="216" spans="1:7" x14ac:dyDescent="0.25">
      <c r="A216" s="101" t="s">
        <v>726</v>
      </c>
      <c r="B216" s="101" t="s">
        <v>727</v>
      </c>
      <c r="C216" s="136">
        <f>'E. Investor Report'!D97</f>
        <v>0.36110556007730216</v>
      </c>
      <c r="D216" s="150">
        <f>D227</f>
        <v>19770</v>
      </c>
      <c r="G216" s="101"/>
    </row>
    <row r="217" spans="1:7" x14ac:dyDescent="0.25">
      <c r="G217" s="101"/>
    </row>
    <row r="218" spans="1:7" x14ac:dyDescent="0.25">
      <c r="B218" s="122" t="s">
        <v>728</v>
      </c>
      <c r="G218" s="101"/>
    </row>
    <row r="219" spans="1:7" x14ac:dyDescent="0.25">
      <c r="A219" s="101" t="s">
        <v>729</v>
      </c>
      <c r="B219" s="101" t="s">
        <v>730</v>
      </c>
      <c r="C219" s="156">
        <f>('E. Investor Report'!F109+'E. Investor Report'!F110+'E. Investor Report'!F111)/1000000</f>
        <v>417.44107719000021</v>
      </c>
      <c r="D219" s="101">
        <f>'E. Investor Report'!D109+'E. Investor Report'!D110+'E. Investor Report'!D111</f>
        <v>14521</v>
      </c>
      <c r="F219" s="115">
        <f t="shared" ref="F219:F233" si="4">IF($C$227=0,"",IF(C219="[for completion]","",C219/$C$227))</f>
        <v>0.61149990430924284</v>
      </c>
      <c r="G219" s="115">
        <f t="shared" ref="G219:G233" si="5">IF($D$227=0,"",IF(D219="[for completion]","",D219/$D$227))</f>
        <v>0.7344967121901872</v>
      </c>
    </row>
    <row r="220" spans="1:7" x14ac:dyDescent="0.25">
      <c r="A220" s="101" t="s">
        <v>731</v>
      </c>
      <c r="B220" s="101" t="s">
        <v>732</v>
      </c>
      <c r="C220" s="156">
        <f>'E. Investor Report'!F112/1000000</f>
        <v>129.91701395999982</v>
      </c>
      <c r="D220" s="101">
        <f>'E. Investor Report'!D112</f>
        <v>2746</v>
      </c>
      <c r="F220" s="115">
        <f t="shared" si="4"/>
        <v>0.1903124679043578</v>
      </c>
      <c r="G220" s="115">
        <f t="shared" si="5"/>
        <v>0.1388973191704603</v>
      </c>
    </row>
    <row r="221" spans="1:7" x14ac:dyDescent="0.25">
      <c r="A221" s="101" t="s">
        <v>733</v>
      </c>
      <c r="B221" s="101" t="s">
        <v>734</v>
      </c>
      <c r="C221" s="156">
        <f>'E. Investor Report'!F113/1000000</f>
        <v>85.386596150000045</v>
      </c>
      <c r="D221" s="101">
        <f>'E. Investor Report'!D113</f>
        <v>1622</v>
      </c>
      <c r="F221" s="115">
        <f t="shared" si="4"/>
        <v>0.12508087542916049</v>
      </c>
      <c r="G221" s="115">
        <f t="shared" si="5"/>
        <v>8.2043500252908449E-2</v>
      </c>
    </row>
    <row r="222" spans="1:7" x14ac:dyDescent="0.25">
      <c r="A222" s="101" t="s">
        <v>735</v>
      </c>
      <c r="B222" s="101" t="s">
        <v>736</v>
      </c>
      <c r="C222" s="156">
        <f>'E. Investor Report'!F114/1000000</f>
        <v>36.596094880000003</v>
      </c>
      <c r="D222" s="101">
        <f>'E. Investor Report'!D114</f>
        <v>666</v>
      </c>
      <c r="F222" s="115">
        <f t="shared" si="4"/>
        <v>5.3608783945874816E-2</v>
      </c>
      <c r="G222" s="115">
        <f t="shared" si="5"/>
        <v>3.3687405159332322E-2</v>
      </c>
    </row>
    <row r="223" spans="1:7" x14ac:dyDescent="0.25">
      <c r="A223" s="101" t="s">
        <v>737</v>
      </c>
      <c r="B223" s="101" t="s">
        <v>738</v>
      </c>
      <c r="C223" s="156">
        <f>'E. Investor Report'!F115/1000000</f>
        <v>9.844652519999995</v>
      </c>
      <c r="D223" s="101">
        <f>'E. Investor Report'!D115</f>
        <v>167</v>
      </c>
      <c r="F223" s="115">
        <f t="shared" si="4"/>
        <v>1.4421206735238733E-2</v>
      </c>
      <c r="G223" s="115">
        <f t="shared" si="5"/>
        <v>8.4471421345472947E-3</v>
      </c>
    </row>
    <row r="224" spans="1:7" x14ac:dyDescent="0.25">
      <c r="A224" s="101" t="s">
        <v>739</v>
      </c>
      <c r="B224" s="101" t="s">
        <v>740</v>
      </c>
      <c r="C224" s="156">
        <f>'E. Investor Report'!F116/1000000</f>
        <v>2.8796719000000004</v>
      </c>
      <c r="D224" s="101">
        <f>'E. Investor Report'!D116</f>
        <v>43</v>
      </c>
      <c r="F224" s="115">
        <f t="shared" si="4"/>
        <v>4.2183656269421839E-3</v>
      </c>
      <c r="G224" s="115">
        <f t="shared" si="5"/>
        <v>2.1750126454223571E-3</v>
      </c>
    </row>
    <row r="225" spans="1:7" x14ac:dyDescent="0.25">
      <c r="A225" s="101" t="s">
        <v>741</v>
      </c>
      <c r="B225" s="101" t="s">
        <v>742</v>
      </c>
      <c r="C225" s="156">
        <f>'E. Investor Report'!F117/1000000</f>
        <v>3.863635E-2</v>
      </c>
      <c r="D225" s="101">
        <f>'E. Investor Report'!D117</f>
        <v>1</v>
      </c>
      <c r="F225" s="115">
        <f t="shared" si="4"/>
        <v>5.6597507094647699E-5</v>
      </c>
      <c r="G225" s="115">
        <f t="shared" si="5"/>
        <v>5.0581689428426907E-5</v>
      </c>
    </row>
    <row r="226" spans="1:7" x14ac:dyDescent="0.25">
      <c r="A226" s="101" t="s">
        <v>743</v>
      </c>
      <c r="B226" s="101" t="s">
        <v>744</v>
      </c>
      <c r="C226" s="156">
        <f>'E. Investor Report'!F118/1000000</f>
        <v>0.54734864999999999</v>
      </c>
      <c r="D226" s="101">
        <f>'E. Investor Report'!D118</f>
        <v>4</v>
      </c>
      <c r="F226" s="115">
        <f t="shared" si="4"/>
        <v>8.0179854208849535E-4</v>
      </c>
      <c r="G226" s="115">
        <f t="shared" si="5"/>
        <v>2.0232675771370763E-4</v>
      </c>
    </row>
    <row r="227" spans="1:7" x14ac:dyDescent="0.25">
      <c r="A227" s="101" t="s">
        <v>745</v>
      </c>
      <c r="B227" s="131" t="s">
        <v>96</v>
      </c>
      <c r="C227" s="156">
        <f>SUM(C219:C226)</f>
        <v>682.65109160000009</v>
      </c>
      <c r="D227" s="150">
        <f>SUM(D219:D226)</f>
        <v>19770</v>
      </c>
      <c r="F227" s="117">
        <f>SUM(F219:F226)</f>
        <v>1</v>
      </c>
      <c r="G227" s="117">
        <f>SUM(G219:G226)</f>
        <v>1</v>
      </c>
    </row>
    <row r="228" spans="1:7" outlineLevel="1" x14ac:dyDescent="0.25">
      <c r="A228" s="101" t="s">
        <v>746</v>
      </c>
      <c r="B228" s="118" t="s">
        <v>747</v>
      </c>
      <c r="F228" s="115">
        <f t="shared" si="4"/>
        <v>0</v>
      </c>
      <c r="G228" s="115">
        <f t="shared" si="5"/>
        <v>0</v>
      </c>
    </row>
    <row r="229" spans="1:7" outlineLevel="1" x14ac:dyDescent="0.25">
      <c r="A229" s="101" t="s">
        <v>748</v>
      </c>
      <c r="B229" s="118" t="s">
        <v>749</v>
      </c>
      <c r="F229" s="115">
        <f t="shared" si="4"/>
        <v>0</v>
      </c>
      <c r="G229" s="115">
        <f t="shared" si="5"/>
        <v>0</v>
      </c>
    </row>
    <row r="230" spans="1:7" outlineLevel="1" x14ac:dyDescent="0.25">
      <c r="A230" s="101" t="s">
        <v>750</v>
      </c>
      <c r="B230" s="118" t="s">
        <v>751</v>
      </c>
      <c r="F230" s="115">
        <f t="shared" si="4"/>
        <v>0</v>
      </c>
      <c r="G230" s="115">
        <f t="shared" si="5"/>
        <v>0</v>
      </c>
    </row>
    <row r="231" spans="1:7" outlineLevel="1" x14ac:dyDescent="0.25">
      <c r="A231" s="101" t="s">
        <v>752</v>
      </c>
      <c r="B231" s="118" t="s">
        <v>753</v>
      </c>
      <c r="F231" s="115">
        <f t="shared" si="4"/>
        <v>0</v>
      </c>
      <c r="G231" s="115">
        <f t="shared" si="5"/>
        <v>0</v>
      </c>
    </row>
    <row r="232" spans="1:7" outlineLevel="1" x14ac:dyDescent="0.25">
      <c r="A232" s="101" t="s">
        <v>754</v>
      </c>
      <c r="B232" s="118" t="s">
        <v>755</v>
      </c>
      <c r="F232" s="115">
        <f t="shared" si="4"/>
        <v>0</v>
      </c>
      <c r="G232" s="115">
        <f t="shared" si="5"/>
        <v>0</v>
      </c>
    </row>
    <row r="233" spans="1:7" outlineLevel="1" x14ac:dyDescent="0.25">
      <c r="A233" s="101" t="s">
        <v>756</v>
      </c>
      <c r="B233" s="118" t="s">
        <v>757</v>
      </c>
      <c r="F233" s="115">
        <f t="shared" si="4"/>
        <v>0</v>
      </c>
      <c r="G233" s="115">
        <f t="shared" si="5"/>
        <v>0</v>
      </c>
    </row>
    <row r="234" spans="1:7" outlineLevel="1" x14ac:dyDescent="0.25">
      <c r="A234" s="101" t="s">
        <v>758</v>
      </c>
      <c r="B234" s="118"/>
      <c r="F234" s="115"/>
      <c r="G234" s="115"/>
    </row>
    <row r="235" spans="1:7" outlineLevel="1" x14ac:dyDescent="0.25">
      <c r="A235" s="101" t="s">
        <v>759</v>
      </c>
      <c r="B235" s="118"/>
      <c r="F235" s="115"/>
      <c r="G235" s="115"/>
    </row>
    <row r="236" spans="1:7" outlineLevel="1" x14ac:dyDescent="0.25">
      <c r="A236" s="101" t="s">
        <v>760</v>
      </c>
      <c r="B236" s="118"/>
      <c r="F236" s="115"/>
      <c r="G236" s="115"/>
    </row>
    <row r="237" spans="1:7" ht="15" customHeight="1" x14ac:dyDescent="0.25">
      <c r="A237" s="112"/>
      <c r="B237" s="113" t="s">
        <v>761</v>
      </c>
      <c r="C237" s="112" t="s">
        <v>694</v>
      </c>
      <c r="D237" s="112" t="s">
        <v>695</v>
      </c>
      <c r="E237" s="119"/>
      <c r="F237" s="112" t="s">
        <v>521</v>
      </c>
      <c r="G237" s="112" t="s">
        <v>696</v>
      </c>
    </row>
    <row r="238" spans="1:7" x14ac:dyDescent="0.25">
      <c r="A238" s="101" t="s">
        <v>762</v>
      </c>
      <c r="B238" s="101" t="s">
        <v>727</v>
      </c>
      <c r="C238" s="136">
        <f>'E. Investor Report'!D98</f>
        <v>0.51523609804288562</v>
      </c>
      <c r="D238" s="101">
        <f>D249</f>
        <v>19770</v>
      </c>
      <c r="G238" s="101"/>
    </row>
    <row r="239" spans="1:7" x14ac:dyDescent="0.25">
      <c r="G239" s="101"/>
    </row>
    <row r="240" spans="1:7" x14ac:dyDescent="0.25">
      <c r="B240" s="122" t="s">
        <v>728</v>
      </c>
      <c r="G240" s="101"/>
    </row>
    <row r="241" spans="1:7" x14ac:dyDescent="0.25">
      <c r="A241" s="101" t="s">
        <v>763</v>
      </c>
      <c r="B241" s="101" t="s">
        <v>730</v>
      </c>
      <c r="C241" s="156">
        <f>'E. Investor Report'!F124/1000000+'E. Investor Report'!F125/1000000+'E. Investor Report'!F126/1000000</f>
        <v>234.30539854000017</v>
      </c>
      <c r="D241" s="101">
        <f>'E. Investor Report'!D124+'E. Investor Report'!D125+'E. Investor Report'!D126</f>
        <v>9958</v>
      </c>
      <c r="F241" s="115">
        <f>IF($C$249=0,"",IF(C241="[Mark as ND1 if not relevant]","",C241/$C$249))</f>
        <v>0.34322862941716586</v>
      </c>
      <c r="G241" s="115">
        <f>IF($D$249=0,"",IF(D241="[Mark as ND1 if not relevant]","",D241/$D$249))</f>
        <v>0.50369246332827522</v>
      </c>
    </row>
    <row r="242" spans="1:7" x14ac:dyDescent="0.25">
      <c r="A242" s="101" t="s">
        <v>764</v>
      </c>
      <c r="B242" s="101" t="s">
        <v>732</v>
      </c>
      <c r="C242" s="156">
        <f>('E. Investor Report'!F127)/1000000</f>
        <v>98.538960470000035</v>
      </c>
      <c r="D242" s="101">
        <f>'E. Investor Report'!D127</f>
        <v>2574</v>
      </c>
      <c r="F242" s="115">
        <f t="shared" ref="F242:F248" si="6">IF($C$249=0,"",IF(C242="[Mark as ND1 if not relevant]","",C242/$C$249))</f>
        <v>0.14434747366922693</v>
      </c>
      <c r="G242" s="115">
        <f t="shared" ref="G242:G248" si="7">IF($D$249=0,"",IF(D242="[Mark as ND1 if not relevant]","",D242/$D$249))</f>
        <v>0.13019726858877087</v>
      </c>
    </row>
    <row r="243" spans="1:7" x14ac:dyDescent="0.25">
      <c r="A243" s="101" t="s">
        <v>765</v>
      </c>
      <c r="B243" s="101" t="s">
        <v>734</v>
      </c>
      <c r="C243" s="156">
        <f>('E. Investor Report'!F128)/1000000</f>
        <v>100.18433286999992</v>
      </c>
      <c r="D243" s="101">
        <f>'E. Investor Report'!D128</f>
        <v>2284</v>
      </c>
      <c r="F243" s="115">
        <f t="shared" si="6"/>
        <v>0.1467577421361585</v>
      </c>
      <c r="G243" s="115">
        <f t="shared" si="7"/>
        <v>0.11552857865452706</v>
      </c>
    </row>
    <row r="244" spans="1:7" x14ac:dyDescent="0.25">
      <c r="A244" s="101" t="s">
        <v>766</v>
      </c>
      <c r="B244" s="101" t="s">
        <v>736</v>
      </c>
      <c r="C244" s="156">
        <f>('E. Investor Report'!F129)/1000000</f>
        <v>92.489931869999936</v>
      </c>
      <c r="D244" s="101">
        <f>'E. Investor Report'!D129</f>
        <v>1942</v>
      </c>
      <c r="F244" s="115">
        <f t="shared" si="6"/>
        <v>0.13548638976497013</v>
      </c>
      <c r="G244" s="115">
        <f t="shared" si="7"/>
        <v>9.8229640870005061E-2</v>
      </c>
    </row>
    <row r="245" spans="1:7" x14ac:dyDescent="0.25">
      <c r="A245" s="101" t="s">
        <v>767</v>
      </c>
      <c r="B245" s="101" t="s">
        <v>738</v>
      </c>
      <c r="C245" s="156">
        <f>('E. Investor Report'!F130)/1000000</f>
        <v>76.404511990000003</v>
      </c>
      <c r="D245" s="101">
        <f>'E. Investor Report'!D130</f>
        <v>1520</v>
      </c>
      <c r="F245" s="115">
        <f t="shared" si="6"/>
        <v>0.11192322539311089</v>
      </c>
      <c r="G245" s="115">
        <f t="shared" si="7"/>
        <v>7.6884167931208905E-2</v>
      </c>
    </row>
    <row r="246" spans="1:7" x14ac:dyDescent="0.25">
      <c r="A246" s="101" t="s">
        <v>768</v>
      </c>
      <c r="B246" s="101" t="s">
        <v>740</v>
      </c>
      <c r="C246" s="156">
        <f>('E. Investor Report'!F131)/1000000</f>
        <v>64.207001349999956</v>
      </c>
      <c r="D246" s="101">
        <f>'E. Investor Report'!D131</f>
        <v>1200</v>
      </c>
      <c r="F246" s="115">
        <f t="shared" si="6"/>
        <v>9.4055370510741226E-2</v>
      </c>
      <c r="G246" s="115">
        <f t="shared" si="7"/>
        <v>6.0698027314112293E-2</v>
      </c>
    </row>
    <row r="247" spans="1:7" x14ac:dyDescent="0.25">
      <c r="A247" s="101" t="s">
        <v>769</v>
      </c>
      <c r="B247" s="101" t="s">
        <v>742</v>
      </c>
      <c r="C247" s="156">
        <f>('E. Investor Report'!F132)/1000000</f>
        <v>14.526261139999999</v>
      </c>
      <c r="D247" s="101">
        <f>'E. Investor Report'!D132</f>
        <v>244</v>
      </c>
      <c r="F247" s="115">
        <f t="shared" si="6"/>
        <v>2.1279188327309777E-2</v>
      </c>
      <c r="G247" s="115">
        <f t="shared" si="7"/>
        <v>1.2341932220536166E-2</v>
      </c>
    </row>
    <row r="248" spans="1:7" x14ac:dyDescent="0.25">
      <c r="A248" s="101" t="s">
        <v>770</v>
      </c>
      <c r="B248" s="101" t="s">
        <v>744</v>
      </c>
      <c r="C248" s="156">
        <f>('E. Investor Report'!F133)/1000000</f>
        <v>1.9946933700000009</v>
      </c>
      <c r="D248" s="101">
        <f>'E. Investor Report'!D133</f>
        <v>48</v>
      </c>
      <c r="F248" s="115">
        <f t="shared" si="6"/>
        <v>2.9219807813166041E-3</v>
      </c>
      <c r="G248" s="115">
        <f t="shared" si="7"/>
        <v>2.4279210925644916E-3</v>
      </c>
    </row>
    <row r="249" spans="1:7" x14ac:dyDescent="0.25">
      <c r="A249" s="101" t="s">
        <v>771</v>
      </c>
      <c r="B249" s="131" t="s">
        <v>96</v>
      </c>
      <c r="C249" s="156">
        <f>SUM(C241:C248)</f>
        <v>682.65109160000009</v>
      </c>
      <c r="D249" s="101">
        <f>SUM(D241:D248)</f>
        <v>19770</v>
      </c>
      <c r="F249" s="117">
        <f>SUM(F241:F248)</f>
        <v>0.99999999999999978</v>
      </c>
      <c r="G249" s="117">
        <f>SUM(G241:G248)</f>
        <v>1</v>
      </c>
    </row>
    <row r="250" spans="1:7" outlineLevel="1" x14ac:dyDescent="0.25">
      <c r="A250" s="101" t="s">
        <v>772</v>
      </c>
      <c r="B250" s="118" t="s">
        <v>747</v>
      </c>
      <c r="F250" s="115">
        <f t="shared" ref="F250:F255" si="8">IF($C$249=0,"",IF(C250="[for completion]","",C250/$C$249))</f>
        <v>0</v>
      </c>
      <c r="G250" s="115">
        <f t="shared" ref="G250:G255" si="9">IF($D$249=0,"",IF(D250="[for completion]","",D250/$D$249))</f>
        <v>0</v>
      </c>
    </row>
    <row r="251" spans="1:7" outlineLevel="1" x14ac:dyDescent="0.25">
      <c r="A251" s="101" t="s">
        <v>773</v>
      </c>
      <c r="B251" s="118" t="s">
        <v>749</v>
      </c>
      <c r="F251" s="115">
        <f t="shared" si="8"/>
        <v>0</v>
      </c>
      <c r="G251" s="115">
        <f t="shared" si="9"/>
        <v>0</v>
      </c>
    </row>
    <row r="252" spans="1:7" outlineLevel="1" x14ac:dyDescent="0.25">
      <c r="A252" s="101" t="s">
        <v>774</v>
      </c>
      <c r="B252" s="118" t="s">
        <v>751</v>
      </c>
      <c r="F252" s="115">
        <f t="shared" si="8"/>
        <v>0</v>
      </c>
      <c r="G252" s="115">
        <f t="shared" si="9"/>
        <v>0</v>
      </c>
    </row>
    <row r="253" spans="1:7" outlineLevel="1" x14ac:dyDescent="0.25">
      <c r="A253" s="101" t="s">
        <v>775</v>
      </c>
      <c r="B253" s="118" t="s">
        <v>753</v>
      </c>
      <c r="F253" s="115">
        <f t="shared" si="8"/>
        <v>0</v>
      </c>
      <c r="G253" s="115">
        <f t="shared" si="9"/>
        <v>0</v>
      </c>
    </row>
    <row r="254" spans="1:7" outlineLevel="1" x14ac:dyDescent="0.25">
      <c r="A254" s="101" t="s">
        <v>776</v>
      </c>
      <c r="B254" s="118" t="s">
        <v>755</v>
      </c>
      <c r="F254" s="115">
        <f t="shared" si="8"/>
        <v>0</v>
      </c>
      <c r="G254" s="115">
        <f t="shared" si="9"/>
        <v>0</v>
      </c>
    </row>
    <row r="255" spans="1:7" outlineLevel="1" x14ac:dyDescent="0.25">
      <c r="A255" s="101" t="s">
        <v>777</v>
      </c>
      <c r="B255" s="118" t="s">
        <v>757</v>
      </c>
      <c r="F255" s="115">
        <f t="shared" si="8"/>
        <v>0</v>
      </c>
      <c r="G255" s="115">
        <f t="shared" si="9"/>
        <v>0</v>
      </c>
    </row>
    <row r="256" spans="1:7" outlineLevel="1" x14ac:dyDescent="0.25">
      <c r="A256" s="101" t="s">
        <v>778</v>
      </c>
      <c r="B256" s="118"/>
      <c r="F256" s="115"/>
      <c r="G256" s="115"/>
    </row>
    <row r="257" spans="1:14" outlineLevel="1" x14ac:dyDescent="0.25">
      <c r="A257" s="101" t="s">
        <v>779</v>
      </c>
      <c r="B257" s="118"/>
      <c r="F257" s="115"/>
      <c r="G257" s="115"/>
    </row>
    <row r="258" spans="1:14" outlineLevel="1" x14ac:dyDescent="0.25">
      <c r="A258" s="101" t="s">
        <v>780</v>
      </c>
      <c r="B258" s="118"/>
      <c r="F258" s="115"/>
      <c r="G258" s="115"/>
    </row>
    <row r="259" spans="1:14" ht="15" customHeight="1" x14ac:dyDescent="0.25">
      <c r="A259" s="112"/>
      <c r="B259" s="113" t="s">
        <v>781</v>
      </c>
      <c r="C259" s="112" t="s">
        <v>521</v>
      </c>
      <c r="D259" s="112"/>
      <c r="E259" s="119"/>
      <c r="F259" s="112"/>
      <c r="G259" s="112"/>
    </row>
    <row r="260" spans="1:14" x14ac:dyDescent="0.25">
      <c r="A260" s="101" t="s">
        <v>782</v>
      </c>
      <c r="B260" s="101" t="s">
        <v>783</v>
      </c>
      <c r="C260" s="155">
        <v>0.67479999999999996</v>
      </c>
      <c r="E260" s="117"/>
      <c r="F260" s="117"/>
      <c r="G260" s="117"/>
    </row>
    <row r="261" spans="1:14" x14ac:dyDescent="0.25">
      <c r="A261" s="101" t="s">
        <v>784</v>
      </c>
      <c r="B261" s="101" t="s">
        <v>785</v>
      </c>
      <c r="C261" s="155">
        <v>0.30280000000000001</v>
      </c>
      <c r="E261" s="117"/>
      <c r="F261" s="117"/>
    </row>
    <row r="262" spans="1:14" x14ac:dyDescent="0.25">
      <c r="A262" s="101" t="s">
        <v>786</v>
      </c>
      <c r="B262" s="101" t="s">
        <v>787</v>
      </c>
      <c r="C262" s="155">
        <v>2.24E-2</v>
      </c>
      <c r="E262" s="117"/>
      <c r="F262" s="117"/>
    </row>
    <row r="263" spans="1:14" x14ac:dyDescent="0.25">
      <c r="A263" s="101" t="s">
        <v>788</v>
      </c>
      <c r="B263" s="122" t="s">
        <v>1142</v>
      </c>
      <c r="C263" s="117"/>
      <c r="D263" s="128"/>
      <c r="E263" s="128"/>
      <c r="F263" s="129"/>
      <c r="G263" s="129"/>
      <c r="H263" s="96"/>
      <c r="I263" s="101"/>
      <c r="J263" s="101"/>
      <c r="K263" s="101"/>
      <c r="L263" s="96"/>
      <c r="M263" s="96"/>
      <c r="N263" s="96"/>
    </row>
    <row r="264" spans="1:14" x14ac:dyDescent="0.25">
      <c r="A264" s="101" t="s">
        <v>1150</v>
      </c>
      <c r="B264" s="101" t="s">
        <v>94</v>
      </c>
      <c r="C264" s="117"/>
      <c r="E264" s="117"/>
      <c r="F264" s="117"/>
    </row>
    <row r="265" spans="1:14" outlineLevel="1" x14ac:dyDescent="0.25">
      <c r="A265" s="101" t="s">
        <v>789</v>
      </c>
      <c r="B265" s="118" t="s">
        <v>790</v>
      </c>
      <c r="C265" s="117"/>
      <c r="E265" s="117"/>
      <c r="F265" s="117"/>
    </row>
    <row r="266" spans="1:14" outlineLevel="1" x14ac:dyDescent="0.25">
      <c r="A266" s="101" t="s">
        <v>791</v>
      </c>
      <c r="B266" s="118" t="s">
        <v>792</v>
      </c>
      <c r="C266" s="138"/>
      <c r="E266" s="117"/>
      <c r="F266" s="117"/>
    </row>
    <row r="267" spans="1:14" outlineLevel="1" x14ac:dyDescent="0.25">
      <c r="A267" s="101" t="s">
        <v>793</v>
      </c>
      <c r="B267" s="118" t="s">
        <v>794</v>
      </c>
      <c r="C267" s="117"/>
      <c r="E267" s="117"/>
      <c r="F267" s="117"/>
    </row>
    <row r="268" spans="1:14" outlineLevel="1" x14ac:dyDescent="0.25">
      <c r="A268" s="101" t="s">
        <v>795</v>
      </c>
      <c r="B268" s="118" t="s">
        <v>796</v>
      </c>
      <c r="C268" s="117"/>
      <c r="E268" s="117"/>
      <c r="F268" s="117"/>
    </row>
    <row r="269" spans="1:14" outlineLevel="1" x14ac:dyDescent="0.25">
      <c r="A269" s="101" t="s">
        <v>797</v>
      </c>
      <c r="B269" s="118" t="s">
        <v>798</v>
      </c>
      <c r="C269" s="117"/>
      <c r="E269" s="117"/>
      <c r="F269" s="117"/>
    </row>
    <row r="270" spans="1:14" outlineLevel="1" x14ac:dyDescent="0.25">
      <c r="A270" s="101" t="s">
        <v>799</v>
      </c>
      <c r="B270" s="118" t="s">
        <v>98</v>
      </c>
      <c r="C270" s="117"/>
      <c r="E270" s="117"/>
      <c r="F270" s="117"/>
    </row>
    <row r="271" spans="1:14" outlineLevel="1" x14ac:dyDescent="0.25">
      <c r="A271" s="101" t="s">
        <v>800</v>
      </c>
      <c r="B271" s="118" t="s">
        <v>98</v>
      </c>
      <c r="C271" s="117"/>
      <c r="E271" s="117"/>
      <c r="F271" s="117"/>
    </row>
    <row r="272" spans="1:14" outlineLevel="1" x14ac:dyDescent="0.25">
      <c r="A272" s="101" t="s">
        <v>801</v>
      </c>
      <c r="B272" s="118" t="s">
        <v>98</v>
      </c>
      <c r="C272" s="117"/>
      <c r="E272" s="117"/>
      <c r="F272" s="117"/>
    </row>
    <row r="273" spans="1:7" outlineLevel="1" x14ac:dyDescent="0.25">
      <c r="A273" s="101" t="s">
        <v>802</v>
      </c>
      <c r="B273" s="118" t="s">
        <v>98</v>
      </c>
      <c r="C273" s="117"/>
      <c r="E273" s="117"/>
      <c r="F273" s="117"/>
    </row>
    <row r="274" spans="1:7" outlineLevel="1" x14ac:dyDescent="0.25">
      <c r="A274" s="101" t="s">
        <v>803</v>
      </c>
      <c r="B274" s="118" t="s">
        <v>98</v>
      </c>
      <c r="C274" s="117"/>
      <c r="E274" s="117"/>
      <c r="F274" s="117"/>
    </row>
    <row r="275" spans="1:7" outlineLevel="1" x14ac:dyDescent="0.25">
      <c r="A275" s="101" t="s">
        <v>804</v>
      </c>
      <c r="B275" s="118" t="s">
        <v>98</v>
      </c>
      <c r="C275" s="117"/>
      <c r="E275" s="117"/>
      <c r="F275" s="117"/>
    </row>
    <row r="276" spans="1:7" ht="15" customHeight="1" x14ac:dyDescent="0.25">
      <c r="A276" s="112"/>
      <c r="B276" s="113" t="s">
        <v>805</v>
      </c>
      <c r="C276" s="112" t="s">
        <v>521</v>
      </c>
      <c r="D276" s="112"/>
      <c r="E276" s="119"/>
      <c r="F276" s="112"/>
      <c r="G276" s="114"/>
    </row>
    <row r="277" spans="1:7" x14ac:dyDescent="0.25">
      <c r="A277" s="101" t="s">
        <v>7</v>
      </c>
      <c r="B277" s="101" t="s">
        <v>1143</v>
      </c>
      <c r="C277" s="136">
        <v>1</v>
      </c>
      <c r="E277" s="96"/>
      <c r="F277" s="96"/>
    </row>
    <row r="278" spans="1:7" x14ac:dyDescent="0.25">
      <c r="A278" s="101" t="s">
        <v>806</v>
      </c>
      <c r="B278" s="101" t="s">
        <v>807</v>
      </c>
      <c r="C278" s="136">
        <v>0</v>
      </c>
      <c r="E278" s="96"/>
      <c r="F278" s="96"/>
    </row>
    <row r="279" spans="1:7" x14ac:dyDescent="0.25">
      <c r="A279" s="101" t="s">
        <v>808</v>
      </c>
      <c r="B279" s="101" t="s">
        <v>94</v>
      </c>
      <c r="C279" s="136">
        <v>0</v>
      </c>
      <c r="E279" s="96"/>
      <c r="F279" s="96"/>
    </row>
    <row r="280" spans="1:7" outlineLevel="1" x14ac:dyDescent="0.25">
      <c r="A280" s="101" t="s">
        <v>809</v>
      </c>
      <c r="C280" s="136"/>
      <c r="E280" s="96"/>
      <c r="F280" s="96"/>
    </row>
    <row r="281" spans="1:7" outlineLevel="1" x14ac:dyDescent="0.25">
      <c r="A281" s="101" t="s">
        <v>810</v>
      </c>
      <c r="C281" s="136"/>
      <c r="E281" s="96"/>
      <c r="F281" s="96"/>
    </row>
    <row r="282" spans="1:7" outlineLevel="1" x14ac:dyDescent="0.25">
      <c r="A282" s="101" t="s">
        <v>811</v>
      </c>
      <c r="C282" s="136"/>
      <c r="E282" s="96"/>
      <c r="F282" s="96"/>
    </row>
    <row r="283" spans="1:7" outlineLevel="1" x14ac:dyDescent="0.25">
      <c r="A283" s="101" t="s">
        <v>812</v>
      </c>
      <c r="C283" s="136"/>
      <c r="E283" s="96"/>
      <c r="F283" s="96"/>
    </row>
    <row r="284" spans="1:7" outlineLevel="1" x14ac:dyDescent="0.25">
      <c r="A284" s="101" t="s">
        <v>813</v>
      </c>
      <c r="C284" s="136"/>
      <c r="E284" s="96"/>
      <c r="F284" s="96"/>
    </row>
    <row r="285" spans="1:7" outlineLevel="1" x14ac:dyDescent="0.25">
      <c r="A285" s="101" t="s">
        <v>814</v>
      </c>
      <c r="C285" s="136"/>
      <c r="E285" s="96"/>
      <c r="F285" s="96"/>
    </row>
    <row r="286" spans="1:7" ht="18.75" x14ac:dyDescent="0.25">
      <c r="A286" s="125"/>
      <c r="B286" s="126" t="s">
        <v>815</v>
      </c>
      <c r="C286" s="125"/>
      <c r="D286" s="125"/>
      <c r="E286" s="125"/>
      <c r="F286" s="127"/>
      <c r="G286" s="127"/>
    </row>
    <row r="287" spans="1:7" ht="15" customHeight="1" x14ac:dyDescent="0.25">
      <c r="A287" s="112"/>
      <c r="B287" s="113" t="s">
        <v>816</v>
      </c>
      <c r="C287" s="112" t="s">
        <v>694</v>
      </c>
      <c r="D287" s="112" t="s">
        <v>695</v>
      </c>
      <c r="E287" s="112"/>
      <c r="F287" s="112" t="s">
        <v>522</v>
      </c>
      <c r="G287" s="112" t="s">
        <v>696</v>
      </c>
    </row>
    <row r="288" spans="1:7" x14ac:dyDescent="0.25">
      <c r="A288" s="101" t="s">
        <v>817</v>
      </c>
      <c r="B288" s="101" t="s">
        <v>698</v>
      </c>
      <c r="C288" s="101" t="s">
        <v>966</v>
      </c>
      <c r="D288" s="128"/>
      <c r="E288" s="128"/>
      <c r="F288" s="129"/>
      <c r="G288" s="129"/>
    </row>
    <row r="289" spans="1:7" x14ac:dyDescent="0.25">
      <c r="A289" s="128"/>
      <c r="D289" s="128"/>
      <c r="E289" s="128"/>
      <c r="F289" s="129"/>
      <c r="G289" s="129"/>
    </row>
    <row r="290" spans="1:7" x14ac:dyDescent="0.25">
      <c r="B290" s="101" t="s">
        <v>699</v>
      </c>
      <c r="D290" s="128"/>
      <c r="E290" s="128"/>
      <c r="F290" s="129"/>
      <c r="G290" s="129"/>
    </row>
    <row r="291" spans="1:7" x14ac:dyDescent="0.25">
      <c r="A291" s="101" t="s">
        <v>818</v>
      </c>
      <c r="B291" s="122" t="s">
        <v>616</v>
      </c>
      <c r="C291" s="101" t="s">
        <v>966</v>
      </c>
      <c r="D291" s="101" t="s">
        <v>966</v>
      </c>
      <c r="E291" s="128"/>
      <c r="F291" s="115" t="str">
        <f t="shared" ref="F291:F314" si="10">IF($C$315=0,"",IF(C291="[for completion]","",C291/$C$315))</f>
        <v/>
      </c>
      <c r="G291" s="115" t="str">
        <f t="shared" ref="G291:G314" si="11">IF($D$315=0,"",IF(D291="[for completion]","",D291/$D$315))</f>
        <v/>
      </c>
    </row>
    <row r="292" spans="1:7" x14ac:dyDescent="0.25">
      <c r="A292" s="101" t="s">
        <v>819</v>
      </c>
      <c r="B292" s="122" t="s">
        <v>616</v>
      </c>
      <c r="C292" s="101" t="s">
        <v>966</v>
      </c>
      <c r="D292" s="101" t="s">
        <v>966</v>
      </c>
      <c r="E292" s="128"/>
      <c r="F292" s="115" t="str">
        <f t="shared" si="10"/>
        <v/>
      </c>
      <c r="G292" s="115" t="str">
        <f t="shared" si="11"/>
        <v/>
      </c>
    </row>
    <row r="293" spans="1:7" x14ac:dyDescent="0.25">
      <c r="A293" s="101" t="s">
        <v>820</v>
      </c>
      <c r="B293" s="122" t="s">
        <v>616</v>
      </c>
      <c r="C293" s="101" t="s">
        <v>966</v>
      </c>
      <c r="D293" s="101" t="s">
        <v>966</v>
      </c>
      <c r="E293" s="128"/>
      <c r="F293" s="115" t="str">
        <f t="shared" si="10"/>
        <v/>
      </c>
      <c r="G293" s="115" t="str">
        <f t="shared" si="11"/>
        <v/>
      </c>
    </row>
    <row r="294" spans="1:7" x14ac:dyDescent="0.25">
      <c r="A294" s="101" t="s">
        <v>821</v>
      </c>
      <c r="B294" s="122" t="s">
        <v>616</v>
      </c>
      <c r="C294" s="101" t="s">
        <v>966</v>
      </c>
      <c r="D294" s="101" t="s">
        <v>966</v>
      </c>
      <c r="E294" s="128"/>
      <c r="F294" s="115" t="str">
        <f t="shared" si="10"/>
        <v/>
      </c>
      <c r="G294" s="115" t="str">
        <f t="shared" si="11"/>
        <v/>
      </c>
    </row>
    <row r="295" spans="1:7" x14ac:dyDescent="0.25">
      <c r="A295" s="101" t="s">
        <v>822</v>
      </c>
      <c r="B295" s="122" t="s">
        <v>616</v>
      </c>
      <c r="C295" s="101" t="s">
        <v>966</v>
      </c>
      <c r="D295" s="101" t="s">
        <v>966</v>
      </c>
      <c r="E295" s="128"/>
      <c r="F295" s="115" t="str">
        <f t="shared" si="10"/>
        <v/>
      </c>
      <c r="G295" s="115" t="str">
        <f t="shared" si="11"/>
        <v/>
      </c>
    </row>
    <row r="296" spans="1:7" x14ac:dyDescent="0.25">
      <c r="A296" s="101" t="s">
        <v>823</v>
      </c>
      <c r="B296" s="122" t="s">
        <v>616</v>
      </c>
      <c r="C296" s="101" t="s">
        <v>966</v>
      </c>
      <c r="D296" s="101" t="s">
        <v>966</v>
      </c>
      <c r="E296" s="128"/>
      <c r="F296" s="115" t="str">
        <f t="shared" si="10"/>
        <v/>
      </c>
      <c r="G296" s="115" t="str">
        <f t="shared" si="11"/>
        <v/>
      </c>
    </row>
    <row r="297" spans="1:7" x14ac:dyDescent="0.25">
      <c r="A297" s="101" t="s">
        <v>824</v>
      </c>
      <c r="B297" s="122" t="s">
        <v>616</v>
      </c>
      <c r="C297" s="101" t="s">
        <v>966</v>
      </c>
      <c r="D297" s="101" t="s">
        <v>966</v>
      </c>
      <c r="E297" s="128"/>
      <c r="F297" s="115" t="str">
        <f t="shared" si="10"/>
        <v/>
      </c>
      <c r="G297" s="115" t="str">
        <f t="shared" si="11"/>
        <v/>
      </c>
    </row>
    <row r="298" spans="1:7" x14ac:dyDescent="0.25">
      <c r="A298" s="101" t="s">
        <v>825</v>
      </c>
      <c r="B298" s="122" t="s">
        <v>616</v>
      </c>
      <c r="C298" s="101" t="s">
        <v>966</v>
      </c>
      <c r="D298" s="101" t="s">
        <v>966</v>
      </c>
      <c r="E298" s="128"/>
      <c r="F298" s="115" t="str">
        <f t="shared" si="10"/>
        <v/>
      </c>
      <c r="G298" s="115" t="str">
        <f t="shared" si="11"/>
        <v/>
      </c>
    </row>
    <row r="299" spans="1:7" x14ac:dyDescent="0.25">
      <c r="A299" s="101" t="s">
        <v>826</v>
      </c>
      <c r="B299" s="122" t="s">
        <v>616</v>
      </c>
      <c r="C299" s="101" t="s">
        <v>966</v>
      </c>
      <c r="D299" s="101" t="s">
        <v>966</v>
      </c>
      <c r="E299" s="128"/>
      <c r="F299" s="115" t="str">
        <f t="shared" si="10"/>
        <v/>
      </c>
      <c r="G299" s="115" t="str">
        <f t="shared" si="11"/>
        <v/>
      </c>
    </row>
    <row r="300" spans="1:7" x14ac:dyDescent="0.25">
      <c r="A300" s="101" t="s">
        <v>827</v>
      </c>
      <c r="B300" s="122" t="s">
        <v>616</v>
      </c>
      <c r="C300" s="101" t="s">
        <v>966</v>
      </c>
      <c r="D300" s="101" t="s">
        <v>966</v>
      </c>
      <c r="E300" s="122"/>
      <c r="F300" s="115" t="str">
        <f t="shared" si="10"/>
        <v/>
      </c>
      <c r="G300" s="115" t="str">
        <f t="shared" si="11"/>
        <v/>
      </c>
    </row>
    <row r="301" spans="1:7" x14ac:dyDescent="0.25">
      <c r="A301" s="101" t="s">
        <v>828</v>
      </c>
      <c r="B301" s="122" t="s">
        <v>616</v>
      </c>
      <c r="C301" s="101" t="s">
        <v>966</v>
      </c>
      <c r="D301" s="101" t="s">
        <v>966</v>
      </c>
      <c r="E301" s="122"/>
      <c r="F301" s="115" t="str">
        <f t="shared" si="10"/>
        <v/>
      </c>
      <c r="G301" s="115" t="str">
        <f t="shared" si="11"/>
        <v/>
      </c>
    </row>
    <row r="302" spans="1:7" x14ac:dyDescent="0.25">
      <c r="A302" s="101" t="s">
        <v>829</v>
      </c>
      <c r="B302" s="122" t="s">
        <v>616</v>
      </c>
      <c r="C302" s="101" t="s">
        <v>966</v>
      </c>
      <c r="D302" s="101" t="s">
        <v>966</v>
      </c>
      <c r="E302" s="122"/>
      <c r="F302" s="115" t="str">
        <f t="shared" si="10"/>
        <v/>
      </c>
      <c r="G302" s="115" t="str">
        <f t="shared" si="11"/>
        <v/>
      </c>
    </row>
    <row r="303" spans="1:7" x14ac:dyDescent="0.25">
      <c r="A303" s="101" t="s">
        <v>830</v>
      </c>
      <c r="B303" s="122" t="s">
        <v>616</v>
      </c>
      <c r="C303" s="101" t="s">
        <v>966</v>
      </c>
      <c r="D303" s="101" t="s">
        <v>966</v>
      </c>
      <c r="E303" s="122"/>
      <c r="F303" s="115" t="str">
        <f t="shared" si="10"/>
        <v/>
      </c>
      <c r="G303" s="115" t="str">
        <f t="shared" si="11"/>
        <v/>
      </c>
    </row>
    <row r="304" spans="1:7" x14ac:dyDescent="0.25">
      <c r="A304" s="101" t="s">
        <v>831</v>
      </c>
      <c r="B304" s="122" t="s">
        <v>616</v>
      </c>
      <c r="C304" s="101" t="s">
        <v>966</v>
      </c>
      <c r="D304" s="101" t="s">
        <v>966</v>
      </c>
      <c r="E304" s="122"/>
      <c r="F304" s="115" t="str">
        <f t="shared" si="10"/>
        <v/>
      </c>
      <c r="G304" s="115" t="str">
        <f t="shared" si="11"/>
        <v/>
      </c>
    </row>
    <row r="305" spans="1:7" x14ac:dyDescent="0.25">
      <c r="A305" s="101" t="s">
        <v>832</v>
      </c>
      <c r="B305" s="122" t="s">
        <v>616</v>
      </c>
      <c r="C305" s="101" t="s">
        <v>966</v>
      </c>
      <c r="D305" s="101" t="s">
        <v>966</v>
      </c>
      <c r="E305" s="122"/>
      <c r="F305" s="115" t="str">
        <f t="shared" si="10"/>
        <v/>
      </c>
      <c r="G305" s="115" t="str">
        <f t="shared" si="11"/>
        <v/>
      </c>
    </row>
    <row r="306" spans="1:7" x14ac:dyDescent="0.25">
      <c r="A306" s="101" t="s">
        <v>833</v>
      </c>
      <c r="B306" s="122" t="s">
        <v>616</v>
      </c>
      <c r="C306" s="101" t="s">
        <v>966</v>
      </c>
      <c r="D306" s="101" t="s">
        <v>966</v>
      </c>
      <c r="F306" s="115" t="str">
        <f t="shared" si="10"/>
        <v/>
      </c>
      <c r="G306" s="115" t="str">
        <f t="shared" si="11"/>
        <v/>
      </c>
    </row>
    <row r="307" spans="1:7" x14ac:dyDescent="0.25">
      <c r="A307" s="101" t="s">
        <v>834</v>
      </c>
      <c r="B307" s="122" t="s">
        <v>616</v>
      </c>
      <c r="C307" s="101" t="s">
        <v>966</v>
      </c>
      <c r="D307" s="101" t="s">
        <v>966</v>
      </c>
      <c r="E307" s="117"/>
      <c r="F307" s="115" t="str">
        <f t="shared" si="10"/>
        <v/>
      </c>
      <c r="G307" s="115" t="str">
        <f t="shared" si="11"/>
        <v/>
      </c>
    </row>
    <row r="308" spans="1:7" x14ac:dyDescent="0.25">
      <c r="A308" s="101" t="s">
        <v>835</v>
      </c>
      <c r="B308" s="122" t="s">
        <v>616</v>
      </c>
      <c r="C308" s="101" t="s">
        <v>966</v>
      </c>
      <c r="D308" s="101" t="s">
        <v>966</v>
      </c>
      <c r="E308" s="117"/>
      <c r="F308" s="115" t="str">
        <f t="shared" si="10"/>
        <v/>
      </c>
      <c r="G308" s="115" t="str">
        <f t="shared" si="11"/>
        <v/>
      </c>
    </row>
    <row r="309" spans="1:7" x14ac:dyDescent="0.25">
      <c r="A309" s="101" t="s">
        <v>836</v>
      </c>
      <c r="B309" s="122" t="s">
        <v>616</v>
      </c>
      <c r="C309" s="101" t="s">
        <v>966</v>
      </c>
      <c r="D309" s="101" t="s">
        <v>966</v>
      </c>
      <c r="E309" s="117"/>
      <c r="F309" s="115" t="str">
        <f t="shared" si="10"/>
        <v/>
      </c>
      <c r="G309" s="115" t="str">
        <f t="shared" si="11"/>
        <v/>
      </c>
    </row>
    <row r="310" spans="1:7" x14ac:dyDescent="0.25">
      <c r="A310" s="101" t="s">
        <v>837</v>
      </c>
      <c r="B310" s="122" t="s">
        <v>616</v>
      </c>
      <c r="C310" s="101" t="s">
        <v>966</v>
      </c>
      <c r="D310" s="101" t="s">
        <v>966</v>
      </c>
      <c r="E310" s="117"/>
      <c r="F310" s="115" t="str">
        <f t="shared" si="10"/>
        <v/>
      </c>
      <c r="G310" s="115" t="str">
        <f t="shared" si="11"/>
        <v/>
      </c>
    </row>
    <row r="311" spans="1:7" x14ac:dyDescent="0.25">
      <c r="A311" s="101" t="s">
        <v>838</v>
      </c>
      <c r="B311" s="122" t="s">
        <v>616</v>
      </c>
      <c r="C311" s="101" t="s">
        <v>966</v>
      </c>
      <c r="D311" s="101" t="s">
        <v>966</v>
      </c>
      <c r="E311" s="117"/>
      <c r="F311" s="115" t="str">
        <f t="shared" si="10"/>
        <v/>
      </c>
      <c r="G311" s="115" t="str">
        <f t="shared" si="11"/>
        <v/>
      </c>
    </row>
    <row r="312" spans="1:7" x14ac:dyDescent="0.25">
      <c r="A312" s="101" t="s">
        <v>839</v>
      </c>
      <c r="B312" s="122" t="s">
        <v>616</v>
      </c>
      <c r="C312" s="101" t="s">
        <v>966</v>
      </c>
      <c r="D312" s="101" t="s">
        <v>966</v>
      </c>
      <c r="E312" s="117"/>
      <c r="F312" s="115" t="str">
        <f t="shared" si="10"/>
        <v/>
      </c>
      <c r="G312" s="115" t="str">
        <f t="shared" si="11"/>
        <v/>
      </c>
    </row>
    <row r="313" spans="1:7" x14ac:dyDescent="0.25">
      <c r="A313" s="101" t="s">
        <v>840</v>
      </c>
      <c r="B313" s="122" t="s">
        <v>616</v>
      </c>
      <c r="C313" s="101" t="s">
        <v>966</v>
      </c>
      <c r="D313" s="101" t="s">
        <v>966</v>
      </c>
      <c r="E313" s="117"/>
      <c r="F313" s="115" t="str">
        <f t="shared" si="10"/>
        <v/>
      </c>
      <c r="G313" s="115" t="str">
        <f t="shared" si="11"/>
        <v/>
      </c>
    </row>
    <row r="314" spans="1:7" x14ac:dyDescent="0.25">
      <c r="A314" s="101" t="s">
        <v>841</v>
      </c>
      <c r="B314" s="122" t="s">
        <v>616</v>
      </c>
      <c r="C314" s="101" t="s">
        <v>966</v>
      </c>
      <c r="D314" s="101" t="s">
        <v>966</v>
      </c>
      <c r="E314" s="117"/>
      <c r="F314" s="115" t="str">
        <f t="shared" si="10"/>
        <v/>
      </c>
      <c r="G314" s="115" t="str">
        <f t="shared" si="11"/>
        <v/>
      </c>
    </row>
    <row r="315" spans="1:7" x14ac:dyDescent="0.25">
      <c r="A315" s="101" t="s">
        <v>842</v>
      </c>
      <c r="B315" s="131" t="s">
        <v>96</v>
      </c>
      <c r="C315" s="122">
        <f>SUM(C291:C314)</f>
        <v>0</v>
      </c>
      <c r="D315" s="122">
        <f>SUM(D291:D314)</f>
        <v>0</v>
      </c>
      <c r="E315" s="117"/>
      <c r="F315" s="132">
        <f>SUM(F291:F314)</f>
        <v>0</v>
      </c>
      <c r="G315" s="132">
        <f>SUM(G291:G314)</f>
        <v>0</v>
      </c>
    </row>
    <row r="316" spans="1:7" ht="15" customHeight="1" x14ac:dyDescent="0.25">
      <c r="A316" s="112"/>
      <c r="B316" s="113" t="s">
        <v>843</v>
      </c>
      <c r="C316" s="112" t="s">
        <v>694</v>
      </c>
      <c r="D316" s="112" t="s">
        <v>695</v>
      </c>
      <c r="E316" s="112"/>
      <c r="F316" s="112" t="s">
        <v>522</v>
      </c>
      <c r="G316" s="112" t="s">
        <v>696</v>
      </c>
    </row>
    <row r="317" spans="1:7" x14ac:dyDescent="0.25">
      <c r="A317" s="101" t="s">
        <v>844</v>
      </c>
      <c r="B317" s="101" t="s">
        <v>727</v>
      </c>
      <c r="C317" s="136" t="s">
        <v>966</v>
      </c>
      <c r="G317" s="101"/>
    </row>
    <row r="318" spans="1:7" x14ac:dyDescent="0.25">
      <c r="G318" s="101"/>
    </row>
    <row r="319" spans="1:7" x14ac:dyDescent="0.25">
      <c r="B319" s="122" t="s">
        <v>728</v>
      </c>
      <c r="G319" s="101"/>
    </row>
    <row r="320" spans="1:7" x14ac:dyDescent="0.25">
      <c r="A320" s="101" t="s">
        <v>845</v>
      </c>
      <c r="B320" s="101" t="s">
        <v>730</v>
      </c>
      <c r="C320" s="101" t="s">
        <v>966</v>
      </c>
      <c r="D320" s="101" t="s">
        <v>966</v>
      </c>
      <c r="F320" s="115" t="str">
        <f>IF($C$328=0,"",IF(C320="[for completion]","",C320/$C$328))</f>
        <v/>
      </c>
      <c r="G320" s="115" t="str">
        <f>IF($D$328=0,"",IF(D320="[for completion]","",D320/$D$328))</f>
        <v/>
      </c>
    </row>
    <row r="321" spans="1:7" x14ac:dyDescent="0.25">
      <c r="A321" s="101" t="s">
        <v>846</v>
      </c>
      <c r="B321" s="101" t="s">
        <v>732</v>
      </c>
      <c r="C321" s="101" t="s">
        <v>966</v>
      </c>
      <c r="D321" s="101" t="s">
        <v>966</v>
      </c>
      <c r="F321" s="115" t="str">
        <f t="shared" ref="F321:F334" si="12">IF($C$328=0,"",IF(C321="[for completion]","",C321/$C$328))</f>
        <v/>
      </c>
      <c r="G321" s="115" t="str">
        <f t="shared" ref="G321:G334" si="13">IF($D$328=0,"",IF(D321="[for completion]","",D321/$D$328))</f>
        <v/>
      </c>
    </row>
    <row r="322" spans="1:7" x14ac:dyDescent="0.25">
      <c r="A322" s="101" t="s">
        <v>847</v>
      </c>
      <c r="B322" s="101" t="s">
        <v>734</v>
      </c>
      <c r="C322" s="101" t="s">
        <v>966</v>
      </c>
      <c r="D322" s="101" t="s">
        <v>966</v>
      </c>
      <c r="F322" s="115" t="str">
        <f t="shared" si="12"/>
        <v/>
      </c>
      <c r="G322" s="115" t="str">
        <f t="shared" si="13"/>
        <v/>
      </c>
    </row>
    <row r="323" spans="1:7" x14ac:dyDescent="0.25">
      <c r="A323" s="101" t="s">
        <v>848</v>
      </c>
      <c r="B323" s="101" t="s">
        <v>736</v>
      </c>
      <c r="C323" s="101" t="s">
        <v>966</v>
      </c>
      <c r="D323" s="101" t="s">
        <v>966</v>
      </c>
      <c r="F323" s="115" t="str">
        <f t="shared" si="12"/>
        <v/>
      </c>
      <c r="G323" s="115" t="str">
        <f t="shared" si="13"/>
        <v/>
      </c>
    </row>
    <row r="324" spans="1:7" x14ac:dyDescent="0.25">
      <c r="A324" s="101" t="s">
        <v>849</v>
      </c>
      <c r="B324" s="101" t="s">
        <v>738</v>
      </c>
      <c r="C324" s="101" t="s">
        <v>966</v>
      </c>
      <c r="D324" s="101" t="s">
        <v>966</v>
      </c>
      <c r="F324" s="115" t="str">
        <f t="shared" si="12"/>
        <v/>
      </c>
      <c r="G324" s="115" t="str">
        <f t="shared" si="13"/>
        <v/>
      </c>
    </row>
    <row r="325" spans="1:7" x14ac:dyDescent="0.25">
      <c r="A325" s="101" t="s">
        <v>850</v>
      </c>
      <c r="B325" s="101" t="s">
        <v>740</v>
      </c>
      <c r="C325" s="101" t="s">
        <v>966</v>
      </c>
      <c r="D325" s="101" t="s">
        <v>966</v>
      </c>
      <c r="F325" s="115" t="str">
        <f t="shared" si="12"/>
        <v/>
      </c>
      <c r="G325" s="115" t="str">
        <f t="shared" si="13"/>
        <v/>
      </c>
    </row>
    <row r="326" spans="1:7" x14ac:dyDescent="0.25">
      <c r="A326" s="101" t="s">
        <v>851</v>
      </c>
      <c r="B326" s="101" t="s">
        <v>742</v>
      </c>
      <c r="C326" s="101" t="s">
        <v>966</v>
      </c>
      <c r="D326" s="101" t="s">
        <v>966</v>
      </c>
      <c r="F326" s="115" t="str">
        <f t="shared" si="12"/>
        <v/>
      </c>
      <c r="G326" s="115" t="str">
        <f t="shared" si="13"/>
        <v/>
      </c>
    </row>
    <row r="327" spans="1:7" x14ac:dyDescent="0.25">
      <c r="A327" s="101" t="s">
        <v>852</v>
      </c>
      <c r="B327" s="101" t="s">
        <v>744</v>
      </c>
      <c r="C327" s="101" t="s">
        <v>966</v>
      </c>
      <c r="D327" s="101" t="s">
        <v>966</v>
      </c>
      <c r="F327" s="115" t="str">
        <f t="shared" si="12"/>
        <v/>
      </c>
      <c r="G327" s="115" t="str">
        <f t="shared" si="13"/>
        <v/>
      </c>
    </row>
    <row r="328" spans="1:7" x14ac:dyDescent="0.25">
      <c r="A328" s="101" t="s">
        <v>853</v>
      </c>
      <c r="B328" s="131" t="s">
        <v>96</v>
      </c>
      <c r="C328" s="101">
        <f>SUM(C320:C327)</f>
        <v>0</v>
      </c>
      <c r="D328" s="101">
        <f>SUM(D320:D327)</f>
        <v>0</v>
      </c>
      <c r="F328" s="117">
        <f>SUM(F320:F327)</f>
        <v>0</v>
      </c>
      <c r="G328" s="117">
        <f>SUM(G320:G327)</f>
        <v>0</v>
      </c>
    </row>
    <row r="329" spans="1:7" outlineLevel="1" x14ac:dyDescent="0.25">
      <c r="A329" s="101" t="s">
        <v>854</v>
      </c>
      <c r="B329" s="118" t="s">
        <v>747</v>
      </c>
      <c r="F329" s="115" t="str">
        <f t="shared" si="12"/>
        <v/>
      </c>
      <c r="G329" s="115" t="str">
        <f t="shared" si="13"/>
        <v/>
      </c>
    </row>
    <row r="330" spans="1:7" outlineLevel="1" x14ac:dyDescent="0.25">
      <c r="A330" s="101" t="s">
        <v>855</v>
      </c>
      <c r="B330" s="118" t="s">
        <v>749</v>
      </c>
      <c r="F330" s="115" t="str">
        <f t="shared" si="12"/>
        <v/>
      </c>
      <c r="G330" s="115" t="str">
        <f t="shared" si="13"/>
        <v/>
      </c>
    </row>
    <row r="331" spans="1:7" outlineLevel="1" x14ac:dyDescent="0.25">
      <c r="A331" s="101" t="s">
        <v>856</v>
      </c>
      <c r="B331" s="118" t="s">
        <v>751</v>
      </c>
      <c r="F331" s="115" t="str">
        <f t="shared" si="12"/>
        <v/>
      </c>
      <c r="G331" s="115" t="str">
        <f t="shared" si="13"/>
        <v/>
      </c>
    </row>
    <row r="332" spans="1:7" outlineLevel="1" x14ac:dyDescent="0.25">
      <c r="A332" s="101" t="s">
        <v>857</v>
      </c>
      <c r="B332" s="118" t="s">
        <v>753</v>
      </c>
      <c r="F332" s="115" t="str">
        <f t="shared" si="12"/>
        <v/>
      </c>
      <c r="G332" s="115" t="str">
        <f t="shared" si="13"/>
        <v/>
      </c>
    </row>
    <row r="333" spans="1:7" outlineLevel="1" x14ac:dyDescent="0.25">
      <c r="A333" s="101" t="s">
        <v>858</v>
      </c>
      <c r="B333" s="118" t="s">
        <v>755</v>
      </c>
      <c r="F333" s="115" t="str">
        <f t="shared" si="12"/>
        <v/>
      </c>
      <c r="G333" s="115" t="str">
        <f t="shared" si="13"/>
        <v/>
      </c>
    </row>
    <row r="334" spans="1:7" outlineLevel="1" x14ac:dyDescent="0.25">
      <c r="A334" s="101" t="s">
        <v>859</v>
      </c>
      <c r="B334" s="118" t="s">
        <v>757</v>
      </c>
      <c r="F334" s="115" t="str">
        <f t="shared" si="12"/>
        <v/>
      </c>
      <c r="G334" s="115" t="str">
        <f t="shared" si="13"/>
        <v/>
      </c>
    </row>
    <row r="335" spans="1:7" outlineLevel="1" x14ac:dyDescent="0.25">
      <c r="A335" s="101" t="s">
        <v>860</v>
      </c>
      <c r="B335" s="118"/>
      <c r="F335" s="115"/>
      <c r="G335" s="115"/>
    </row>
    <row r="336" spans="1:7" outlineLevel="1" x14ac:dyDescent="0.25">
      <c r="A336" s="101" t="s">
        <v>861</v>
      </c>
      <c r="B336" s="118"/>
      <c r="F336" s="115"/>
      <c r="G336" s="115"/>
    </row>
    <row r="337" spans="1:7" outlineLevel="1" x14ac:dyDescent="0.25">
      <c r="A337" s="101" t="s">
        <v>862</v>
      </c>
      <c r="B337" s="118"/>
      <c r="F337" s="117"/>
      <c r="G337" s="117"/>
    </row>
    <row r="338" spans="1:7" ht="15" customHeight="1" x14ac:dyDescent="0.25">
      <c r="A338" s="112"/>
      <c r="B338" s="113" t="s">
        <v>863</v>
      </c>
      <c r="C338" s="112" t="s">
        <v>694</v>
      </c>
      <c r="D338" s="112" t="s">
        <v>695</v>
      </c>
      <c r="E338" s="112"/>
      <c r="F338" s="112" t="s">
        <v>522</v>
      </c>
      <c r="G338" s="112" t="s">
        <v>696</v>
      </c>
    </row>
    <row r="339" spans="1:7" x14ac:dyDescent="0.25">
      <c r="A339" s="101" t="s">
        <v>864</v>
      </c>
      <c r="B339" s="101" t="s">
        <v>727</v>
      </c>
      <c r="C339" s="136" t="s">
        <v>966</v>
      </c>
      <c r="G339" s="101"/>
    </row>
    <row r="340" spans="1:7" x14ac:dyDescent="0.25">
      <c r="G340" s="101"/>
    </row>
    <row r="341" spans="1:7" x14ac:dyDescent="0.25">
      <c r="B341" s="122" t="s">
        <v>728</v>
      </c>
      <c r="G341" s="101"/>
    </row>
    <row r="342" spans="1:7" x14ac:dyDescent="0.25">
      <c r="A342" s="101" t="s">
        <v>865</v>
      </c>
      <c r="B342" s="101" t="s">
        <v>730</v>
      </c>
      <c r="C342" s="101" t="s">
        <v>966</v>
      </c>
      <c r="D342" s="101" t="s">
        <v>966</v>
      </c>
      <c r="F342" s="115" t="str">
        <f>IF($C$350=0,"",IF(C342="[Mark as ND1 if not relevant]","",C342/$C$350))</f>
        <v/>
      </c>
      <c r="G342" s="115" t="str">
        <f>IF($D$350=0,"",IF(D342="[Mark as ND1 if not relevant]","",D342/$D$350))</f>
        <v/>
      </c>
    </row>
    <row r="343" spans="1:7" x14ac:dyDescent="0.25">
      <c r="A343" s="101" t="s">
        <v>866</v>
      </c>
      <c r="B343" s="101" t="s">
        <v>732</v>
      </c>
      <c r="C343" s="101" t="s">
        <v>966</v>
      </c>
      <c r="D343" s="101" t="s">
        <v>966</v>
      </c>
      <c r="F343" s="115" t="str">
        <f t="shared" ref="F343:F349" si="14">IF($C$350=0,"",IF(C343="[Mark as ND1 if not relevant]","",C343/$C$350))</f>
        <v/>
      </c>
      <c r="G343" s="115" t="str">
        <f t="shared" ref="G343:G349" si="15">IF($D$350=0,"",IF(D343="[Mark as ND1 if not relevant]","",D343/$D$350))</f>
        <v/>
      </c>
    </row>
    <row r="344" spans="1:7" x14ac:dyDescent="0.25">
      <c r="A344" s="101" t="s">
        <v>867</v>
      </c>
      <c r="B344" s="101" t="s">
        <v>734</v>
      </c>
      <c r="C344" s="101" t="s">
        <v>966</v>
      </c>
      <c r="D344" s="101" t="s">
        <v>966</v>
      </c>
      <c r="F344" s="115" t="str">
        <f t="shared" si="14"/>
        <v/>
      </c>
      <c r="G344" s="115" t="str">
        <f t="shared" si="15"/>
        <v/>
      </c>
    </row>
    <row r="345" spans="1:7" x14ac:dyDescent="0.25">
      <c r="A345" s="101" t="s">
        <v>868</v>
      </c>
      <c r="B345" s="101" t="s">
        <v>736</v>
      </c>
      <c r="C345" s="101" t="s">
        <v>966</v>
      </c>
      <c r="D345" s="101" t="s">
        <v>966</v>
      </c>
      <c r="F345" s="115" t="str">
        <f t="shared" si="14"/>
        <v/>
      </c>
      <c r="G345" s="115" t="str">
        <f t="shared" si="15"/>
        <v/>
      </c>
    </row>
    <row r="346" spans="1:7" x14ac:dyDescent="0.25">
      <c r="A346" s="101" t="s">
        <v>869</v>
      </c>
      <c r="B346" s="101" t="s">
        <v>738</v>
      </c>
      <c r="C346" s="101" t="s">
        <v>966</v>
      </c>
      <c r="D346" s="101" t="s">
        <v>966</v>
      </c>
      <c r="F346" s="115" t="str">
        <f t="shared" si="14"/>
        <v/>
      </c>
      <c r="G346" s="115" t="str">
        <f t="shared" si="15"/>
        <v/>
      </c>
    </row>
    <row r="347" spans="1:7" x14ac:dyDescent="0.25">
      <c r="A347" s="101" t="s">
        <v>870</v>
      </c>
      <c r="B347" s="101" t="s">
        <v>740</v>
      </c>
      <c r="C347" s="101" t="s">
        <v>966</v>
      </c>
      <c r="D347" s="101" t="s">
        <v>966</v>
      </c>
      <c r="F347" s="115" t="str">
        <f t="shared" si="14"/>
        <v/>
      </c>
      <c r="G347" s="115" t="str">
        <f t="shared" si="15"/>
        <v/>
      </c>
    </row>
    <row r="348" spans="1:7" x14ac:dyDescent="0.25">
      <c r="A348" s="101" t="s">
        <v>871</v>
      </c>
      <c r="B348" s="101" t="s">
        <v>742</v>
      </c>
      <c r="C348" s="101" t="s">
        <v>966</v>
      </c>
      <c r="D348" s="101" t="s">
        <v>966</v>
      </c>
      <c r="F348" s="115" t="str">
        <f t="shared" si="14"/>
        <v/>
      </c>
      <c r="G348" s="115" t="str">
        <f t="shared" si="15"/>
        <v/>
      </c>
    </row>
    <row r="349" spans="1:7" x14ac:dyDescent="0.25">
      <c r="A349" s="101" t="s">
        <v>872</v>
      </c>
      <c r="B349" s="101" t="s">
        <v>744</v>
      </c>
      <c r="C349" s="101" t="s">
        <v>966</v>
      </c>
      <c r="D349" s="101" t="s">
        <v>966</v>
      </c>
      <c r="F349" s="115" t="str">
        <f t="shared" si="14"/>
        <v/>
      </c>
      <c r="G349" s="115" t="str">
        <f t="shared" si="15"/>
        <v/>
      </c>
    </row>
    <row r="350" spans="1:7" x14ac:dyDescent="0.25">
      <c r="A350" s="101" t="s">
        <v>873</v>
      </c>
      <c r="B350" s="131" t="s">
        <v>96</v>
      </c>
      <c r="C350" s="101">
        <f>SUM(C342:C349)</f>
        <v>0</v>
      </c>
      <c r="D350" s="101">
        <f>SUM(D342:D349)</f>
        <v>0</v>
      </c>
      <c r="F350" s="117">
        <f>SUM(F342:F349)</f>
        <v>0</v>
      </c>
      <c r="G350" s="117">
        <f>SUM(G342:G349)</f>
        <v>0</v>
      </c>
    </row>
    <row r="351" spans="1:7" outlineLevel="1" x14ac:dyDescent="0.25">
      <c r="A351" s="101" t="s">
        <v>874</v>
      </c>
      <c r="B351" s="118" t="s">
        <v>747</v>
      </c>
      <c r="F351" s="115" t="str">
        <f t="shared" ref="F351:F356" si="16">IF($C$350=0,"",IF(C351="[for completion]","",C351/$C$350))</f>
        <v/>
      </c>
      <c r="G351" s="115" t="str">
        <f t="shared" ref="G351:G356" si="17">IF($D$350=0,"",IF(D351="[for completion]","",D351/$D$350))</f>
        <v/>
      </c>
    </row>
    <row r="352" spans="1:7" outlineLevel="1" x14ac:dyDescent="0.25">
      <c r="A352" s="101" t="s">
        <v>875</v>
      </c>
      <c r="B352" s="118" t="s">
        <v>749</v>
      </c>
      <c r="F352" s="115" t="str">
        <f t="shared" si="16"/>
        <v/>
      </c>
      <c r="G352" s="115" t="str">
        <f t="shared" si="17"/>
        <v/>
      </c>
    </row>
    <row r="353" spans="1:7" outlineLevel="1" x14ac:dyDescent="0.25">
      <c r="A353" s="101" t="s">
        <v>876</v>
      </c>
      <c r="B353" s="118" t="s">
        <v>751</v>
      </c>
      <c r="F353" s="115" t="str">
        <f t="shared" si="16"/>
        <v/>
      </c>
      <c r="G353" s="115" t="str">
        <f t="shared" si="17"/>
        <v/>
      </c>
    </row>
    <row r="354" spans="1:7" outlineLevel="1" x14ac:dyDescent="0.25">
      <c r="A354" s="101" t="s">
        <v>877</v>
      </c>
      <c r="B354" s="118" t="s">
        <v>753</v>
      </c>
      <c r="F354" s="115" t="str">
        <f t="shared" si="16"/>
        <v/>
      </c>
      <c r="G354" s="115" t="str">
        <f t="shared" si="17"/>
        <v/>
      </c>
    </row>
    <row r="355" spans="1:7" outlineLevel="1" x14ac:dyDescent="0.25">
      <c r="A355" s="101" t="s">
        <v>878</v>
      </c>
      <c r="B355" s="118" t="s">
        <v>755</v>
      </c>
      <c r="F355" s="115" t="str">
        <f t="shared" si="16"/>
        <v/>
      </c>
      <c r="G355" s="115" t="str">
        <f t="shared" si="17"/>
        <v/>
      </c>
    </row>
    <row r="356" spans="1:7" outlineLevel="1" x14ac:dyDescent="0.25">
      <c r="A356" s="101" t="s">
        <v>879</v>
      </c>
      <c r="B356" s="118" t="s">
        <v>757</v>
      </c>
      <c r="F356" s="115" t="str">
        <f t="shared" si="16"/>
        <v/>
      </c>
      <c r="G356" s="115" t="str">
        <f t="shared" si="17"/>
        <v/>
      </c>
    </row>
    <row r="357" spans="1:7" outlineLevel="1" x14ac:dyDescent="0.25">
      <c r="A357" s="101" t="s">
        <v>880</v>
      </c>
      <c r="B357" s="118"/>
      <c r="F357" s="115"/>
      <c r="G357" s="115"/>
    </row>
    <row r="358" spans="1:7" outlineLevel="1" x14ac:dyDescent="0.25">
      <c r="A358" s="101" t="s">
        <v>881</v>
      </c>
      <c r="B358" s="118"/>
      <c r="F358" s="115"/>
      <c r="G358" s="115"/>
    </row>
    <row r="359" spans="1:7" outlineLevel="1" x14ac:dyDescent="0.25">
      <c r="A359" s="101" t="s">
        <v>882</v>
      </c>
      <c r="B359" s="118"/>
      <c r="F359" s="115"/>
      <c r="G359" s="117"/>
    </row>
    <row r="360" spans="1:7" ht="15" customHeight="1" x14ac:dyDescent="0.25">
      <c r="A360" s="112"/>
      <c r="B360" s="113" t="s">
        <v>883</v>
      </c>
      <c r="C360" s="112" t="s">
        <v>884</v>
      </c>
      <c r="D360" s="112"/>
      <c r="E360" s="112"/>
      <c r="F360" s="112"/>
      <c r="G360" s="114"/>
    </row>
    <row r="361" spans="1:7" x14ac:dyDescent="0.25">
      <c r="A361" s="101" t="s">
        <v>885</v>
      </c>
      <c r="B361" s="122" t="s">
        <v>886</v>
      </c>
      <c r="C361" s="101" t="s">
        <v>966</v>
      </c>
      <c r="G361" s="101"/>
    </row>
    <row r="362" spans="1:7" x14ac:dyDescent="0.25">
      <c r="A362" s="101" t="s">
        <v>887</v>
      </c>
      <c r="B362" s="122" t="s">
        <v>888</v>
      </c>
      <c r="C362" s="101" t="s">
        <v>966</v>
      </c>
      <c r="G362" s="101"/>
    </row>
    <row r="363" spans="1:7" x14ac:dyDescent="0.25">
      <c r="A363" s="101" t="s">
        <v>889</v>
      </c>
      <c r="B363" s="122" t="s">
        <v>890</v>
      </c>
      <c r="C363" s="101" t="s">
        <v>966</v>
      </c>
      <c r="G363" s="101"/>
    </row>
    <row r="364" spans="1:7" x14ac:dyDescent="0.25">
      <c r="A364" s="101" t="s">
        <v>891</v>
      </c>
      <c r="B364" s="122" t="s">
        <v>892</v>
      </c>
      <c r="C364" s="101" t="s">
        <v>966</v>
      </c>
      <c r="G364" s="101"/>
    </row>
    <row r="365" spans="1:7" x14ac:dyDescent="0.25">
      <c r="A365" s="101" t="s">
        <v>893</v>
      </c>
      <c r="B365" s="122" t="s">
        <v>894</v>
      </c>
      <c r="C365" s="101" t="s">
        <v>966</v>
      </c>
      <c r="G365" s="101"/>
    </row>
    <row r="366" spans="1:7" x14ac:dyDescent="0.25">
      <c r="A366" s="101" t="s">
        <v>895</v>
      </c>
      <c r="B366" s="122" t="s">
        <v>896</v>
      </c>
      <c r="C366" s="101" t="s">
        <v>966</v>
      </c>
      <c r="G366" s="101"/>
    </row>
    <row r="367" spans="1:7" x14ac:dyDescent="0.25">
      <c r="A367" s="101" t="s">
        <v>897</v>
      </c>
      <c r="B367" s="122" t="s">
        <v>898</v>
      </c>
      <c r="C367" s="101" t="s">
        <v>966</v>
      </c>
      <c r="G367" s="101"/>
    </row>
    <row r="368" spans="1:7" x14ac:dyDescent="0.25">
      <c r="A368" s="101" t="s">
        <v>899</v>
      </c>
      <c r="B368" s="122" t="s">
        <v>900</v>
      </c>
      <c r="C368" s="101" t="s">
        <v>966</v>
      </c>
      <c r="G368" s="101"/>
    </row>
    <row r="369" spans="1:7" x14ac:dyDescent="0.25">
      <c r="A369" s="101" t="s">
        <v>901</v>
      </c>
      <c r="B369" s="122" t="s">
        <v>902</v>
      </c>
      <c r="C369" s="101" t="s">
        <v>966</v>
      </c>
      <c r="G369" s="101"/>
    </row>
    <row r="370" spans="1:7" x14ac:dyDescent="0.25">
      <c r="A370" s="101" t="s">
        <v>903</v>
      </c>
      <c r="B370" s="122" t="s">
        <v>94</v>
      </c>
      <c r="C370" s="101" t="s">
        <v>966</v>
      </c>
      <c r="G370" s="101"/>
    </row>
    <row r="371" spans="1:7" outlineLevel="1" x14ac:dyDescent="0.25">
      <c r="A371" s="101" t="s">
        <v>904</v>
      </c>
      <c r="B371" s="118" t="s">
        <v>905</v>
      </c>
      <c r="C371" s="136"/>
      <c r="G371" s="101"/>
    </row>
    <row r="372" spans="1:7" outlineLevel="1" x14ac:dyDescent="0.25">
      <c r="A372" s="101" t="s">
        <v>906</v>
      </c>
      <c r="B372" s="118" t="s">
        <v>98</v>
      </c>
      <c r="C372" s="136"/>
      <c r="G372" s="101"/>
    </row>
    <row r="373" spans="1:7" outlineLevel="1" x14ac:dyDescent="0.25">
      <c r="A373" s="101" t="s">
        <v>907</v>
      </c>
      <c r="B373" s="118" t="s">
        <v>98</v>
      </c>
      <c r="C373" s="136"/>
      <c r="G373" s="101"/>
    </row>
    <row r="374" spans="1:7" outlineLevel="1" x14ac:dyDescent="0.25">
      <c r="A374" s="101" t="s">
        <v>908</v>
      </c>
      <c r="B374" s="118" t="s">
        <v>98</v>
      </c>
      <c r="C374" s="136"/>
      <c r="G374" s="101"/>
    </row>
    <row r="375" spans="1:7" outlineLevel="1" x14ac:dyDescent="0.25">
      <c r="A375" s="101" t="s">
        <v>909</v>
      </c>
      <c r="B375" s="118" t="s">
        <v>98</v>
      </c>
      <c r="C375" s="136"/>
      <c r="G375" s="101"/>
    </row>
    <row r="376" spans="1:7" outlineLevel="1" x14ac:dyDescent="0.25">
      <c r="A376" s="101" t="s">
        <v>910</v>
      </c>
      <c r="B376" s="118" t="s">
        <v>98</v>
      </c>
      <c r="C376" s="136"/>
      <c r="G376" s="101"/>
    </row>
    <row r="377" spans="1:7" outlineLevel="1" x14ac:dyDescent="0.25">
      <c r="A377" s="101" t="s">
        <v>911</v>
      </c>
      <c r="B377" s="118" t="s">
        <v>98</v>
      </c>
      <c r="C377" s="136"/>
      <c r="G377" s="101"/>
    </row>
    <row r="378" spans="1:7" outlineLevel="1" x14ac:dyDescent="0.25">
      <c r="A378" s="101" t="s">
        <v>912</v>
      </c>
      <c r="B378" s="118" t="s">
        <v>98</v>
      </c>
      <c r="C378" s="136"/>
      <c r="G378" s="101"/>
    </row>
    <row r="379" spans="1:7" outlineLevel="1" x14ac:dyDescent="0.25">
      <c r="A379" s="101" t="s">
        <v>913</v>
      </c>
      <c r="B379" s="118" t="s">
        <v>98</v>
      </c>
      <c r="C379" s="136"/>
      <c r="G379" s="101"/>
    </row>
    <row r="380" spans="1:7" outlineLevel="1" x14ac:dyDescent="0.25">
      <c r="A380" s="101" t="s">
        <v>914</v>
      </c>
      <c r="B380" s="118" t="s">
        <v>98</v>
      </c>
      <c r="C380" s="136"/>
      <c r="G380" s="101"/>
    </row>
    <row r="381" spans="1:7" outlineLevel="1" x14ac:dyDescent="0.25">
      <c r="A381" s="101" t="s">
        <v>915</v>
      </c>
      <c r="B381" s="118" t="s">
        <v>98</v>
      </c>
      <c r="C381" s="136"/>
      <c r="G381" s="101"/>
    </row>
    <row r="382" spans="1:7" outlineLevel="1" x14ac:dyDescent="0.25">
      <c r="A382" s="101" t="s">
        <v>916</v>
      </c>
      <c r="B382" s="118" t="s">
        <v>98</v>
      </c>
      <c r="C382" s="136"/>
    </row>
    <row r="383" spans="1:7" outlineLevel="1" x14ac:dyDescent="0.25">
      <c r="A383" s="101" t="s">
        <v>917</v>
      </c>
      <c r="B383" s="118" t="s">
        <v>98</v>
      </c>
      <c r="C383" s="136"/>
    </row>
    <row r="384" spans="1:7" outlineLevel="1" x14ac:dyDescent="0.25">
      <c r="A384" s="101" t="s">
        <v>918</v>
      </c>
      <c r="B384" s="118" t="s">
        <v>98</v>
      </c>
      <c r="C384" s="136"/>
    </row>
    <row r="385" spans="1:3" outlineLevel="1" x14ac:dyDescent="0.25">
      <c r="A385" s="101" t="s">
        <v>919</v>
      </c>
      <c r="B385" s="118" t="s">
        <v>98</v>
      </c>
      <c r="C385" s="136"/>
    </row>
    <row r="386" spans="1:3" outlineLevel="1" x14ac:dyDescent="0.25">
      <c r="A386" s="101" t="s">
        <v>920</v>
      </c>
      <c r="B386" s="118" t="s">
        <v>98</v>
      </c>
      <c r="C386" s="136"/>
    </row>
    <row r="387" spans="1:3" outlineLevel="1" x14ac:dyDescent="0.25">
      <c r="A387" s="101" t="s">
        <v>921</v>
      </c>
      <c r="B387" s="118" t="s">
        <v>98</v>
      </c>
      <c r="C387" s="136"/>
    </row>
    <row r="388" spans="1:3" x14ac:dyDescent="0.25">
      <c r="C388" s="136"/>
    </row>
    <row r="389" spans="1:3" x14ac:dyDescent="0.25">
      <c r="C389" s="136"/>
    </row>
    <row r="390" spans="1:3" x14ac:dyDescent="0.25">
      <c r="C390" s="136"/>
    </row>
    <row r="391" spans="1:3" x14ac:dyDescent="0.25">
      <c r="C391" s="136"/>
    </row>
    <row r="392" spans="1:3" x14ac:dyDescent="0.25">
      <c r="C392" s="136"/>
    </row>
    <row r="393" spans="1:3" x14ac:dyDescent="0.25">
      <c r="C393" s="136"/>
    </row>
  </sheetData>
  <sheetProtection algorithmName="SHA-512" hashValue="z6IJ7pUz07h1rguEB7XvZe8rUi67wHdlrgfEyMgPZgO2DcWxoOh4ABHZ3u7YOlrbrYE0EacL72Ahv3Zm4mb9zQ==" saltValue="SO0f4Bp7dOl3dymMBK5y1A==" spinCount="100000" sheet="1" formatCells="0" formatColumns="0" insertHyperlinks="0" sort="0" autoFilter="0" pivotTables="0"/>
  <protectedRanges>
    <protectedRange sqref="C288:D288 F288:G288 B291:D314 C317:D317 F317:G317 C320:D327 B329:D337 F329:G337 C339:D339 F339:G339 C342:D349 B351:D359 F351:G359 B371:B387 C361:D387 F361:G387" name="Mortgage Assets III"/>
    <protectedRange sqref="C150:D158 F150:F158 B153:B158 B163:B168 C160:D168 F160:F168 B175:B178 C170:D178 F170:F178 B181:B184 C180:D184 F180:F184 C187:D187 F187:G187 B190:D213 C216:D216" name="Mortgage Assets II"/>
    <protectedRange sqref="C216:D216 C219:D226 B228:D236 F228:G236 C238:D238 F238:G238 C241:D248 B250:D258 F250:G258 C260:C264 B265:C275 B280:C285 C277:C279 F277:G285 F260:G275 D260:D275 D277:D285 C288:D288" name="Mortgage Asset IV"/>
    <protectedRange sqref="C3 C12:C14 B16:D26 F16:F26 B29:D34 C28:D28 F28:F34 B37:B42 C36:D42 F36:F42 C45:D72 F45:F72 C74:D76 F74:F76 C78:D87 B88:D97 F78:F97 B99:D148 F99:F148 B163:B168" name="Mortgage Asset I"/>
  </protectedRanges>
  <hyperlinks>
    <hyperlink ref="B6" location="'B1. HTT Mortgage Assets'!B10" display="7. Mortgage Assets"/>
    <hyperlink ref="B7" location="'B1. HTT Mortgage Assets'!B166" display="7.A Residential Cover Pool"/>
    <hyperlink ref="B8" location="'B1. HTT Mortgage Assets'!B267" display="7.B Commercial Cover Pool"/>
    <hyperlink ref="B149" location="'2. Harmonised Glossary'!A9" display="Breakdown by Interest Rate"/>
    <hyperlink ref="B179" location="'2. Harmonised Glossary'!A14" display="Non-Performing Loans (NPLs)"/>
    <hyperlink ref="B11" location="'2. Harmonised Glossary'!A12" display="Property Type Information"/>
    <hyperlink ref="B215" location="'2. Harmonised Glossary'!A288" display="Loan to Value (LTV) Information - Un-indexed"/>
    <hyperlink ref="B237" location="'2. Harmonised Glossary'!A11" display="Loan to Value (LTV) Information - Indexed"/>
    <hyperlink ref="B316" location="'2. Harmonised Glossary'!A11" display="Loan to Value (LTV) Information - Un-indexed"/>
    <hyperlink ref="B338" location="'2. Harmonised Glossary'!A11" display="Loan to Value (LTV) Information - Indexed"/>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E36E00"/>
  </sheetPr>
  <dimension ref="A1:M383"/>
  <sheetViews>
    <sheetView view="pageBreakPreview" topLeftCell="A13" zoomScale="80" zoomScaleNormal="80" zoomScaleSheetLayoutView="80" workbookViewId="0">
      <selection activeCell="C58" sqref="C58"/>
    </sheetView>
  </sheetViews>
  <sheetFormatPr defaultColWidth="11.42578125" defaultRowHeight="15" outlineLevelRow="1" x14ac:dyDescent="0.25"/>
  <cols>
    <col min="1" max="1" width="16.28515625" customWidth="1"/>
    <col min="2" max="2" width="89.85546875" style="23" bestFit="1" customWidth="1"/>
    <col min="3" max="3" width="134.7109375" style="2" customWidth="1"/>
    <col min="4" max="4" width="66.5703125" style="2" customWidth="1"/>
    <col min="5" max="13" width="11.42578125" style="2"/>
  </cols>
  <sheetData>
    <row r="1" spans="1:13" s="143" customFormat="1" ht="31.5" x14ac:dyDescent="0.25">
      <c r="A1" s="140" t="s">
        <v>925</v>
      </c>
      <c r="B1" s="140"/>
      <c r="C1" s="139" t="s">
        <v>1288</v>
      </c>
      <c r="D1" s="18"/>
      <c r="E1" s="18"/>
      <c r="F1" s="18"/>
      <c r="G1" s="18"/>
      <c r="H1" s="18"/>
      <c r="I1" s="18"/>
      <c r="J1" s="18"/>
      <c r="K1" s="18"/>
      <c r="L1" s="18"/>
      <c r="M1" s="18"/>
    </row>
    <row r="2" spans="1:13" x14ac:dyDescent="0.25">
      <c r="B2" s="21"/>
      <c r="C2" s="21"/>
    </row>
    <row r="3" spans="1:13" x14ac:dyDescent="0.25">
      <c r="A3" s="72" t="s">
        <v>926</v>
      </c>
      <c r="B3" s="73"/>
      <c r="C3" s="21"/>
    </row>
    <row r="4" spans="1:13" x14ac:dyDescent="0.25">
      <c r="C4" s="21"/>
    </row>
    <row r="5" spans="1:13" ht="37.5" x14ac:dyDescent="0.25">
      <c r="A5" s="34" t="s">
        <v>29</v>
      </c>
      <c r="B5" s="34" t="s">
        <v>927</v>
      </c>
      <c r="C5" s="74" t="s">
        <v>928</v>
      </c>
    </row>
    <row r="6" spans="1:13" ht="45" x14ac:dyDescent="0.25">
      <c r="A6" s="1" t="s">
        <v>929</v>
      </c>
      <c r="B6" s="37" t="s">
        <v>930</v>
      </c>
      <c r="C6" s="152" t="s">
        <v>1334</v>
      </c>
    </row>
    <row r="7" spans="1:13" x14ac:dyDescent="0.25">
      <c r="A7" s="1" t="s">
        <v>931</v>
      </c>
      <c r="B7" s="37" t="s">
        <v>932</v>
      </c>
      <c r="C7" s="152" t="s">
        <v>1318</v>
      </c>
    </row>
    <row r="8" spans="1:13" x14ac:dyDescent="0.25">
      <c r="A8" s="1" t="s">
        <v>933</v>
      </c>
      <c r="B8" s="37" t="s">
        <v>934</v>
      </c>
      <c r="C8" s="152" t="s">
        <v>1335</v>
      </c>
    </row>
    <row r="9" spans="1:13" x14ac:dyDescent="0.25">
      <c r="A9" s="1" t="s">
        <v>935</v>
      </c>
      <c r="B9" s="37" t="s">
        <v>936</v>
      </c>
      <c r="C9" s="23" t="s">
        <v>1315</v>
      </c>
    </row>
    <row r="10" spans="1:13" ht="44.25" customHeight="1" x14ac:dyDescent="0.25">
      <c r="A10" s="1" t="s">
        <v>937</v>
      </c>
      <c r="B10" s="37" t="s">
        <v>1155</v>
      </c>
      <c r="C10" s="23" t="s">
        <v>1316</v>
      </c>
    </row>
    <row r="11" spans="1:13" ht="54.75" customHeight="1" x14ac:dyDescent="0.25">
      <c r="A11" s="1" t="s">
        <v>938</v>
      </c>
      <c r="B11" s="37" t="s">
        <v>939</v>
      </c>
      <c r="C11" s="23" t="s">
        <v>1332</v>
      </c>
    </row>
    <row r="12" spans="1:13" ht="60" x14ac:dyDescent="0.25">
      <c r="A12" s="1" t="s">
        <v>940</v>
      </c>
      <c r="B12" s="37" t="s">
        <v>941</v>
      </c>
      <c r="C12" s="23" t="s">
        <v>1320</v>
      </c>
    </row>
    <row r="13" spans="1:13" x14ac:dyDescent="0.25">
      <c r="A13" s="1" t="s">
        <v>942</v>
      </c>
      <c r="B13" s="37" t="s">
        <v>943</v>
      </c>
      <c r="C13" s="23" t="s">
        <v>1321</v>
      </c>
    </row>
    <row r="14" spans="1:13" ht="30" x14ac:dyDescent="0.25">
      <c r="A14" s="1" t="s">
        <v>944</v>
      </c>
      <c r="B14" s="37" t="s">
        <v>945</v>
      </c>
      <c r="C14" s="101" t="s">
        <v>1336</v>
      </c>
    </row>
    <row r="15" spans="1:13" x14ac:dyDescent="0.25">
      <c r="A15" s="1" t="s">
        <v>946</v>
      </c>
      <c r="B15" s="37" t="s">
        <v>947</v>
      </c>
      <c r="C15" s="101" t="s">
        <v>1333</v>
      </c>
    </row>
    <row r="16" spans="1:13" ht="30" x14ac:dyDescent="0.25">
      <c r="A16" s="1" t="s">
        <v>948</v>
      </c>
      <c r="B16" s="41" t="s">
        <v>949</v>
      </c>
      <c r="C16" s="101" t="s">
        <v>1317</v>
      </c>
    </row>
    <row r="17" spans="1:3" ht="30" customHeight="1" x14ac:dyDescent="0.25">
      <c r="A17" s="1" t="s">
        <v>950</v>
      </c>
      <c r="B17" s="41" t="s">
        <v>951</v>
      </c>
      <c r="C17" s="101" t="s">
        <v>1337</v>
      </c>
    </row>
    <row r="18" spans="1:3" x14ac:dyDescent="0.25">
      <c r="A18" s="1" t="s">
        <v>952</v>
      </c>
      <c r="B18" s="41" t="s">
        <v>953</v>
      </c>
      <c r="C18" s="101" t="s">
        <v>1322</v>
      </c>
    </row>
    <row r="19" spans="1:3" outlineLevel="1" x14ac:dyDescent="0.25">
      <c r="A19" s="1" t="s">
        <v>954</v>
      </c>
      <c r="B19" s="38"/>
      <c r="C19" s="23"/>
    </row>
    <row r="20" spans="1:3" outlineLevel="1" x14ac:dyDescent="0.25">
      <c r="A20" s="1" t="s">
        <v>955</v>
      </c>
      <c r="B20" s="71"/>
      <c r="C20" s="23"/>
    </row>
    <row r="21" spans="1:3" outlineLevel="1" x14ac:dyDescent="0.25">
      <c r="A21" s="1" t="s">
        <v>956</v>
      </c>
      <c r="B21" s="71"/>
      <c r="C21" s="23"/>
    </row>
    <row r="22" spans="1:3" outlineLevel="1" x14ac:dyDescent="0.25">
      <c r="A22" s="1" t="s">
        <v>957</v>
      </c>
      <c r="B22" s="71"/>
      <c r="C22" s="23"/>
    </row>
    <row r="23" spans="1:3" outlineLevel="1" x14ac:dyDescent="0.25">
      <c r="A23" s="1" t="s">
        <v>958</v>
      </c>
      <c r="B23" s="71"/>
      <c r="C23" s="23"/>
    </row>
    <row r="24" spans="1:3" ht="18.75" x14ac:dyDescent="0.25">
      <c r="A24" s="34"/>
      <c r="B24" s="34" t="s">
        <v>959</v>
      </c>
      <c r="C24" s="74" t="s">
        <v>960</v>
      </c>
    </row>
    <row r="25" spans="1:3" x14ac:dyDescent="0.25">
      <c r="A25" s="1" t="s">
        <v>961</v>
      </c>
      <c r="B25" s="41" t="s">
        <v>962</v>
      </c>
      <c r="C25" s="23" t="s">
        <v>963</v>
      </c>
    </row>
    <row r="26" spans="1:3" x14ac:dyDescent="0.25">
      <c r="A26" s="1" t="s">
        <v>964</v>
      </c>
      <c r="B26" s="41" t="s">
        <v>965</v>
      </c>
      <c r="C26" s="23" t="s">
        <v>966</v>
      </c>
    </row>
    <row r="27" spans="1:3" x14ac:dyDescent="0.25">
      <c r="A27" s="1" t="s">
        <v>967</v>
      </c>
      <c r="B27" s="41" t="s">
        <v>968</v>
      </c>
      <c r="C27" s="23" t="s">
        <v>969</v>
      </c>
    </row>
    <row r="28" spans="1:3" outlineLevel="1" x14ac:dyDescent="0.25">
      <c r="A28" s="1" t="s">
        <v>970</v>
      </c>
      <c r="B28" s="40"/>
      <c r="C28" s="23"/>
    </row>
    <row r="29" spans="1:3" outlineLevel="1" x14ac:dyDescent="0.25">
      <c r="A29" s="1" t="s">
        <v>971</v>
      </c>
      <c r="B29" s="40"/>
      <c r="C29" s="23"/>
    </row>
    <row r="30" spans="1:3" outlineLevel="1" x14ac:dyDescent="0.25">
      <c r="A30" s="1" t="s">
        <v>1297</v>
      </c>
      <c r="B30" s="41"/>
      <c r="C30" s="23"/>
    </row>
    <row r="31" spans="1:3" ht="18.75" x14ac:dyDescent="0.25">
      <c r="A31" s="34"/>
      <c r="B31" s="34" t="s">
        <v>972</v>
      </c>
      <c r="C31" s="74" t="s">
        <v>928</v>
      </c>
    </row>
    <row r="32" spans="1:3" x14ac:dyDescent="0.25">
      <c r="A32" s="1" t="s">
        <v>973</v>
      </c>
      <c r="B32" s="37" t="s">
        <v>974</v>
      </c>
      <c r="C32" s="23" t="s">
        <v>31</v>
      </c>
    </row>
    <row r="33" spans="1:2" x14ac:dyDescent="0.25">
      <c r="A33" s="1" t="s">
        <v>975</v>
      </c>
      <c r="B33" s="40"/>
    </row>
    <row r="34" spans="1:2" x14ac:dyDescent="0.25">
      <c r="A34" s="1" t="s">
        <v>976</v>
      </c>
      <c r="B34" s="40"/>
    </row>
    <row r="35" spans="1:2" x14ac:dyDescent="0.25">
      <c r="A35" s="1" t="s">
        <v>977</v>
      </c>
      <c r="B35" s="40"/>
    </row>
    <row r="36" spans="1:2" x14ac:dyDescent="0.25">
      <c r="A36" s="1" t="s">
        <v>978</v>
      </c>
      <c r="B36" s="40"/>
    </row>
    <row r="37" spans="1:2" x14ac:dyDescent="0.25">
      <c r="A37" s="1" t="s">
        <v>979</v>
      </c>
      <c r="B37" s="40"/>
    </row>
    <row r="38" spans="1:2" x14ac:dyDescent="0.25">
      <c r="B38" s="40"/>
    </row>
    <row r="39" spans="1:2" x14ac:dyDescent="0.25">
      <c r="B39" s="40"/>
    </row>
    <row r="40" spans="1:2" x14ac:dyDescent="0.25">
      <c r="B40" s="40"/>
    </row>
    <row r="41" spans="1:2" x14ac:dyDescent="0.25">
      <c r="B41" s="40"/>
    </row>
    <row r="42" spans="1:2" x14ac:dyDescent="0.25">
      <c r="B42" s="40"/>
    </row>
    <row r="43" spans="1:2" x14ac:dyDescent="0.25">
      <c r="B43" s="40"/>
    </row>
    <row r="44" spans="1:2" x14ac:dyDescent="0.25">
      <c r="B44" s="40"/>
    </row>
    <row r="45" spans="1:2" x14ac:dyDescent="0.25">
      <c r="B45" s="40"/>
    </row>
    <row r="46" spans="1:2" x14ac:dyDescent="0.25">
      <c r="B46" s="40"/>
    </row>
    <row r="47" spans="1:2" x14ac:dyDescent="0.25">
      <c r="B47" s="40"/>
    </row>
    <row r="48" spans="1:2" x14ac:dyDescent="0.25">
      <c r="B48" s="40"/>
    </row>
    <row r="49" spans="2:2" x14ac:dyDescent="0.25">
      <c r="B49" s="40"/>
    </row>
    <row r="50" spans="2:2" x14ac:dyDescent="0.25">
      <c r="B50" s="40"/>
    </row>
    <row r="51" spans="2:2" x14ac:dyDescent="0.25">
      <c r="B51" s="40"/>
    </row>
    <row r="52" spans="2:2" x14ac:dyDescent="0.25">
      <c r="B52" s="40"/>
    </row>
    <row r="53" spans="2:2" x14ac:dyDescent="0.25">
      <c r="B53" s="40"/>
    </row>
    <row r="54" spans="2:2" x14ac:dyDescent="0.25">
      <c r="B54" s="40"/>
    </row>
    <row r="55" spans="2:2" x14ac:dyDescent="0.25">
      <c r="B55" s="40"/>
    </row>
    <row r="56" spans="2:2" x14ac:dyDescent="0.25">
      <c r="B56" s="40"/>
    </row>
    <row r="57" spans="2:2" x14ac:dyDescent="0.25">
      <c r="B57" s="40"/>
    </row>
    <row r="58" spans="2:2" x14ac:dyDescent="0.25">
      <c r="B58" s="40"/>
    </row>
    <row r="59" spans="2:2" x14ac:dyDescent="0.25">
      <c r="B59" s="40"/>
    </row>
    <row r="60" spans="2:2" x14ac:dyDescent="0.25">
      <c r="B60" s="40"/>
    </row>
    <row r="61" spans="2:2" x14ac:dyDescent="0.25">
      <c r="B61" s="40"/>
    </row>
    <row r="62" spans="2:2" x14ac:dyDescent="0.25">
      <c r="B62" s="40"/>
    </row>
    <row r="63" spans="2:2" x14ac:dyDescent="0.25">
      <c r="B63" s="40"/>
    </row>
    <row r="64" spans="2:2" x14ac:dyDescent="0.25">
      <c r="B64" s="40"/>
    </row>
    <row r="65" spans="2:2" x14ac:dyDescent="0.25">
      <c r="B65" s="40"/>
    </row>
    <row r="66" spans="2:2" x14ac:dyDescent="0.25">
      <c r="B66" s="40"/>
    </row>
    <row r="67" spans="2:2" x14ac:dyDescent="0.25">
      <c r="B67" s="40"/>
    </row>
    <row r="68" spans="2:2" x14ac:dyDescent="0.25">
      <c r="B68" s="40"/>
    </row>
    <row r="69" spans="2:2" x14ac:dyDescent="0.25">
      <c r="B69" s="40"/>
    </row>
    <row r="70" spans="2:2" x14ac:dyDescent="0.25">
      <c r="B70" s="40"/>
    </row>
    <row r="71" spans="2:2" x14ac:dyDescent="0.25">
      <c r="B71" s="40"/>
    </row>
    <row r="72" spans="2:2" x14ac:dyDescent="0.25">
      <c r="B72" s="40"/>
    </row>
    <row r="73" spans="2:2" x14ac:dyDescent="0.25">
      <c r="B73" s="40"/>
    </row>
    <row r="74" spans="2:2" x14ac:dyDescent="0.25">
      <c r="B74" s="40"/>
    </row>
    <row r="75" spans="2:2" x14ac:dyDescent="0.25">
      <c r="B75" s="40"/>
    </row>
    <row r="76" spans="2:2" x14ac:dyDescent="0.25">
      <c r="B76" s="40"/>
    </row>
    <row r="77" spans="2:2" x14ac:dyDescent="0.25">
      <c r="B77" s="40"/>
    </row>
    <row r="78" spans="2:2" x14ac:dyDescent="0.25">
      <c r="B78" s="40"/>
    </row>
    <row r="79" spans="2:2" x14ac:dyDescent="0.25">
      <c r="B79" s="40"/>
    </row>
    <row r="80" spans="2:2" x14ac:dyDescent="0.25">
      <c r="B80" s="40"/>
    </row>
    <row r="81" spans="2:2" x14ac:dyDescent="0.25">
      <c r="B81" s="40"/>
    </row>
    <row r="82" spans="2:2" x14ac:dyDescent="0.25">
      <c r="B82" s="40"/>
    </row>
    <row r="83" spans="2:2" x14ac:dyDescent="0.25">
      <c r="B83" s="21"/>
    </row>
    <row r="84" spans="2:2" x14ac:dyDescent="0.25">
      <c r="B84" s="21"/>
    </row>
    <row r="85" spans="2:2" x14ac:dyDescent="0.25">
      <c r="B85" s="21"/>
    </row>
    <row r="86" spans="2:2" x14ac:dyDescent="0.25">
      <c r="B86" s="21"/>
    </row>
    <row r="87" spans="2:2" x14ac:dyDescent="0.25">
      <c r="B87" s="21"/>
    </row>
    <row r="88" spans="2:2" x14ac:dyDescent="0.25">
      <c r="B88" s="21"/>
    </row>
    <row r="89" spans="2:2" x14ac:dyDescent="0.25">
      <c r="B89" s="21"/>
    </row>
    <row r="90" spans="2:2" x14ac:dyDescent="0.25">
      <c r="B90" s="21"/>
    </row>
    <row r="91" spans="2:2" x14ac:dyDescent="0.25">
      <c r="B91" s="21"/>
    </row>
    <row r="92" spans="2:2" x14ac:dyDescent="0.25">
      <c r="B92" s="21"/>
    </row>
    <row r="93" spans="2:2" x14ac:dyDescent="0.25">
      <c r="B93" s="40"/>
    </row>
    <row r="94" spans="2:2" x14ac:dyDescent="0.25">
      <c r="B94" s="40"/>
    </row>
    <row r="95" spans="2:2" x14ac:dyDescent="0.25">
      <c r="B95" s="40"/>
    </row>
    <row r="96" spans="2:2" x14ac:dyDescent="0.25">
      <c r="B96" s="40"/>
    </row>
    <row r="97" spans="2:2" x14ac:dyDescent="0.25">
      <c r="B97" s="40"/>
    </row>
    <row r="98" spans="2:2" x14ac:dyDescent="0.25">
      <c r="B98" s="40"/>
    </row>
    <row r="99" spans="2:2" x14ac:dyDescent="0.25">
      <c r="B99" s="40"/>
    </row>
    <row r="100" spans="2:2" x14ac:dyDescent="0.25">
      <c r="B100" s="40"/>
    </row>
    <row r="101" spans="2:2" x14ac:dyDescent="0.25">
      <c r="B101" s="19"/>
    </row>
    <row r="102" spans="2:2" x14ac:dyDescent="0.25">
      <c r="B102" s="40"/>
    </row>
    <row r="103" spans="2:2" x14ac:dyDescent="0.25">
      <c r="B103" s="40"/>
    </row>
    <row r="104" spans="2:2" x14ac:dyDescent="0.25">
      <c r="B104" s="40"/>
    </row>
    <row r="105" spans="2:2" x14ac:dyDescent="0.25">
      <c r="B105" s="40"/>
    </row>
    <row r="106" spans="2:2" x14ac:dyDescent="0.25">
      <c r="B106" s="40"/>
    </row>
    <row r="107" spans="2:2" x14ac:dyDescent="0.25">
      <c r="B107" s="40"/>
    </row>
    <row r="108" spans="2:2" x14ac:dyDescent="0.25">
      <c r="B108" s="40"/>
    </row>
    <row r="109" spans="2:2" x14ac:dyDescent="0.25">
      <c r="B109" s="40"/>
    </row>
    <row r="110" spans="2:2" x14ac:dyDescent="0.25">
      <c r="B110" s="40"/>
    </row>
    <row r="111" spans="2:2" x14ac:dyDescent="0.25">
      <c r="B111" s="40"/>
    </row>
    <row r="112" spans="2:2" x14ac:dyDescent="0.25">
      <c r="B112" s="40"/>
    </row>
    <row r="113" spans="2:2" x14ac:dyDescent="0.25">
      <c r="B113" s="40"/>
    </row>
    <row r="114" spans="2:2" x14ac:dyDescent="0.25">
      <c r="B114" s="40"/>
    </row>
    <row r="115" spans="2:2" x14ac:dyDescent="0.25">
      <c r="B115" s="40"/>
    </row>
    <row r="116" spans="2:2" x14ac:dyDescent="0.25">
      <c r="B116" s="40"/>
    </row>
    <row r="117" spans="2:2" x14ac:dyDescent="0.25">
      <c r="B117" s="40"/>
    </row>
    <row r="118" spans="2:2" x14ac:dyDescent="0.25">
      <c r="B118" s="40"/>
    </row>
    <row r="120" spans="2:2" x14ac:dyDescent="0.25">
      <c r="B120" s="40"/>
    </row>
    <row r="121" spans="2:2" x14ac:dyDescent="0.25">
      <c r="B121" s="40"/>
    </row>
    <row r="122" spans="2:2" x14ac:dyDescent="0.25">
      <c r="B122" s="40"/>
    </row>
    <row r="127" spans="2:2" x14ac:dyDescent="0.25">
      <c r="B127" s="29"/>
    </row>
    <row r="128" spans="2:2" x14ac:dyDescent="0.25">
      <c r="B128" s="75"/>
    </row>
    <row r="134" spans="2:2" x14ac:dyDescent="0.25">
      <c r="B134" s="41"/>
    </row>
    <row r="135" spans="2:2" x14ac:dyDescent="0.25">
      <c r="B135" s="40"/>
    </row>
    <row r="137" spans="2:2" x14ac:dyDescent="0.25">
      <c r="B137" s="40"/>
    </row>
    <row r="138" spans="2:2" x14ac:dyDescent="0.25">
      <c r="B138" s="40"/>
    </row>
    <row r="139" spans="2:2" x14ac:dyDescent="0.25">
      <c r="B139" s="40"/>
    </row>
    <row r="140" spans="2:2" x14ac:dyDescent="0.25">
      <c r="B140" s="40"/>
    </row>
    <row r="141" spans="2:2" x14ac:dyDescent="0.25">
      <c r="B141" s="40"/>
    </row>
    <row r="142" spans="2:2" x14ac:dyDescent="0.25">
      <c r="B142" s="40"/>
    </row>
    <row r="143" spans="2:2" x14ac:dyDescent="0.25">
      <c r="B143" s="40"/>
    </row>
    <row r="144" spans="2:2" x14ac:dyDescent="0.25">
      <c r="B144" s="40"/>
    </row>
    <row r="145" spans="2:2" x14ac:dyDescent="0.25">
      <c r="B145" s="40"/>
    </row>
    <row r="146" spans="2:2" x14ac:dyDescent="0.25">
      <c r="B146" s="40"/>
    </row>
    <row r="147" spans="2:2" x14ac:dyDescent="0.25">
      <c r="B147" s="40"/>
    </row>
    <row r="148" spans="2:2" x14ac:dyDescent="0.25">
      <c r="B148" s="40"/>
    </row>
    <row r="245" spans="2:2" x14ac:dyDescent="0.25">
      <c r="B245" s="37"/>
    </row>
    <row r="246" spans="2:2" x14ac:dyDescent="0.25">
      <c r="B246" s="40"/>
    </row>
    <row r="247" spans="2:2" x14ac:dyDescent="0.25">
      <c r="B247" s="40"/>
    </row>
    <row r="250" spans="2:2" x14ac:dyDescent="0.25">
      <c r="B250" s="40"/>
    </row>
    <row r="266" spans="2:2" x14ac:dyDescent="0.25">
      <c r="B266" s="37"/>
    </row>
    <row r="296" spans="2:2" x14ac:dyDescent="0.25">
      <c r="B296" s="29"/>
    </row>
    <row r="297" spans="2:2" x14ac:dyDescent="0.25">
      <c r="B297" s="40"/>
    </row>
    <row r="299" spans="2:2" x14ac:dyDescent="0.25">
      <c r="B299" s="40"/>
    </row>
    <row r="300" spans="2:2" x14ac:dyDescent="0.25">
      <c r="B300" s="40"/>
    </row>
    <row r="301" spans="2:2" x14ac:dyDescent="0.25">
      <c r="B301" s="40"/>
    </row>
    <row r="302" spans="2:2" x14ac:dyDescent="0.25">
      <c r="B302" s="40"/>
    </row>
    <row r="303" spans="2:2" x14ac:dyDescent="0.25">
      <c r="B303" s="40"/>
    </row>
    <row r="304" spans="2:2" x14ac:dyDescent="0.25">
      <c r="B304" s="40"/>
    </row>
    <row r="305" spans="2:2" x14ac:dyDescent="0.25">
      <c r="B305" s="40"/>
    </row>
    <row r="306" spans="2:2" x14ac:dyDescent="0.25">
      <c r="B306" s="40"/>
    </row>
    <row r="307" spans="2:2" x14ac:dyDescent="0.25">
      <c r="B307" s="40"/>
    </row>
    <row r="308" spans="2:2" x14ac:dyDescent="0.25">
      <c r="B308" s="40"/>
    </row>
    <row r="309" spans="2:2" x14ac:dyDescent="0.25">
      <c r="B309" s="40"/>
    </row>
    <row r="310" spans="2:2" x14ac:dyDescent="0.25">
      <c r="B310" s="40"/>
    </row>
    <row r="322" spans="2:2" x14ac:dyDescent="0.25">
      <c r="B322" s="40"/>
    </row>
    <row r="323" spans="2:2" x14ac:dyDescent="0.25">
      <c r="B323" s="40"/>
    </row>
    <row r="324" spans="2:2" x14ac:dyDescent="0.25">
      <c r="B324" s="40"/>
    </row>
    <row r="325" spans="2:2" x14ac:dyDescent="0.25">
      <c r="B325" s="40"/>
    </row>
    <row r="326" spans="2:2" x14ac:dyDescent="0.25">
      <c r="B326" s="40"/>
    </row>
    <row r="327" spans="2:2" x14ac:dyDescent="0.25">
      <c r="B327" s="40"/>
    </row>
    <row r="328" spans="2:2" x14ac:dyDescent="0.25">
      <c r="B328" s="40"/>
    </row>
    <row r="329" spans="2:2" x14ac:dyDescent="0.25">
      <c r="B329" s="40"/>
    </row>
    <row r="330" spans="2:2" x14ac:dyDescent="0.25">
      <c r="B330" s="40"/>
    </row>
    <row r="332" spans="2:2" x14ac:dyDescent="0.25">
      <c r="B332" s="40"/>
    </row>
    <row r="333" spans="2:2" x14ac:dyDescent="0.25">
      <c r="B333" s="40"/>
    </row>
    <row r="334" spans="2:2" x14ac:dyDescent="0.25">
      <c r="B334" s="40"/>
    </row>
    <row r="335" spans="2:2" x14ac:dyDescent="0.25">
      <c r="B335" s="40"/>
    </row>
    <row r="336" spans="2:2" x14ac:dyDescent="0.25">
      <c r="B336" s="40"/>
    </row>
    <row r="338" spans="2:2" x14ac:dyDescent="0.25">
      <c r="B338" s="40"/>
    </row>
    <row r="341" spans="2:2" x14ac:dyDescent="0.25">
      <c r="B341" s="40"/>
    </row>
    <row r="344" spans="2:2" x14ac:dyDescent="0.25">
      <c r="B344" s="40"/>
    </row>
    <row r="345" spans="2:2" x14ac:dyDescent="0.25">
      <c r="B345" s="40"/>
    </row>
    <row r="346" spans="2:2" x14ac:dyDescent="0.25">
      <c r="B346" s="40"/>
    </row>
    <row r="347" spans="2:2" x14ac:dyDescent="0.25">
      <c r="B347" s="40"/>
    </row>
    <row r="348" spans="2:2" x14ac:dyDescent="0.25">
      <c r="B348" s="40"/>
    </row>
    <row r="349" spans="2:2" x14ac:dyDescent="0.25">
      <c r="B349" s="40"/>
    </row>
    <row r="350" spans="2:2" x14ac:dyDescent="0.25">
      <c r="B350" s="40"/>
    </row>
    <row r="351" spans="2:2" x14ac:dyDescent="0.25">
      <c r="B351" s="40"/>
    </row>
    <row r="352" spans="2:2" x14ac:dyDescent="0.25">
      <c r="B352" s="40"/>
    </row>
    <row r="353" spans="2:2" x14ac:dyDescent="0.25">
      <c r="B353" s="40"/>
    </row>
    <row r="354" spans="2:2" x14ac:dyDescent="0.25">
      <c r="B354" s="40"/>
    </row>
    <row r="355" spans="2:2" x14ac:dyDescent="0.25">
      <c r="B355" s="40"/>
    </row>
    <row r="356" spans="2:2" x14ac:dyDescent="0.25">
      <c r="B356" s="40"/>
    </row>
    <row r="357" spans="2:2" x14ac:dyDescent="0.25">
      <c r="B357" s="40"/>
    </row>
    <row r="358" spans="2:2" x14ac:dyDescent="0.25">
      <c r="B358" s="40"/>
    </row>
    <row r="359" spans="2:2" x14ac:dyDescent="0.25">
      <c r="B359" s="40"/>
    </row>
    <row r="360" spans="2:2" x14ac:dyDescent="0.25">
      <c r="B360" s="40"/>
    </row>
    <row r="361" spans="2:2" x14ac:dyDescent="0.25">
      <c r="B361" s="40"/>
    </row>
    <row r="362" spans="2:2" x14ac:dyDescent="0.25">
      <c r="B362" s="40"/>
    </row>
    <row r="366" spans="2:2" x14ac:dyDescent="0.25">
      <c r="B366" s="29"/>
    </row>
    <row r="383" spans="2:2" x14ac:dyDescent="0.25">
      <c r="B383" s="76"/>
    </row>
  </sheetData>
  <sheetProtection algorithmName="SHA-512" hashValue="jDIaNfQV4oOv6eQrGaS1siQ4R3hy3Z0Cez46UU5LHnVndYhUmNUcIW/UJEekuTTN+Hzd8uKSAYI1slvZaQNZvQ==" saltValue="WevHJP//9Nhw6th4I88gIQ==" spinCount="100000" sheet="1" formatCells="0" formatColumns="0" formatRows="0" insertHyperlinks="0" sort="0" autoFilter="0" pivotTables="0"/>
  <protectedRanges>
    <protectedRange sqref="C6:C18 B19:C23 C32:C68 B32 A33:B68" name="Glossary"/>
  </protectedRanges>
  <pageMargins left="0.70866141732283472" right="0.70866141732283472" top="0.74803149606299213" bottom="0.74803149606299213" header="0.31496062992125984" footer="0.31496062992125984"/>
  <pageSetup paperSize="9" scale="50" orientation="landscape" r:id="rId1"/>
  <headerFooter>
    <oddHeader>&amp;R&amp;G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E36E00"/>
  </sheetPr>
  <dimension ref="A1:A174"/>
  <sheetViews>
    <sheetView zoomScale="60" zoomScaleNormal="60" workbookViewId="0"/>
  </sheetViews>
  <sheetFormatPr defaultColWidth="9.140625" defaultRowHeight="15" x14ac:dyDescent="0.25"/>
  <cols>
    <col min="1" max="1" width="242" style="2" customWidth="1"/>
    <col min="2" max="16384" width="9.140625" style="2"/>
  </cols>
  <sheetData>
    <row r="1" spans="1:1" ht="31.5" x14ac:dyDescent="0.25">
      <c r="A1" s="20" t="s">
        <v>980</v>
      </c>
    </row>
    <row r="3" spans="1:1" x14ac:dyDescent="0.25">
      <c r="A3" s="77"/>
    </row>
    <row r="4" spans="1:1" ht="34.5" x14ac:dyDescent="0.25">
      <c r="A4" s="78" t="s">
        <v>981</v>
      </c>
    </row>
    <row r="5" spans="1:1" ht="34.5" x14ac:dyDescent="0.25">
      <c r="A5" s="78" t="s">
        <v>982</v>
      </c>
    </row>
    <row r="6" spans="1:1" ht="51.75" x14ac:dyDescent="0.25">
      <c r="A6" s="78" t="s">
        <v>983</v>
      </c>
    </row>
    <row r="7" spans="1:1" ht="17.25" x14ac:dyDescent="0.25">
      <c r="A7" s="78"/>
    </row>
    <row r="8" spans="1:1" ht="18.75" x14ac:dyDescent="0.25">
      <c r="A8" s="79" t="s">
        <v>984</v>
      </c>
    </row>
    <row r="9" spans="1:1" ht="34.5" x14ac:dyDescent="0.3">
      <c r="A9" s="88" t="s">
        <v>1147</v>
      </c>
    </row>
    <row r="10" spans="1:1" ht="86.25" x14ac:dyDescent="0.25">
      <c r="A10" s="81" t="s">
        <v>985</v>
      </c>
    </row>
    <row r="11" spans="1:1" ht="34.5" x14ac:dyDescent="0.25">
      <c r="A11" s="81" t="s">
        <v>986</v>
      </c>
    </row>
    <row r="12" spans="1:1" ht="17.25" x14ac:dyDescent="0.25">
      <c r="A12" s="81" t="s">
        <v>987</v>
      </c>
    </row>
    <row r="13" spans="1:1" ht="17.25" x14ac:dyDescent="0.25">
      <c r="A13" s="81" t="s">
        <v>988</v>
      </c>
    </row>
    <row r="14" spans="1:1" ht="34.5" x14ac:dyDescent="0.25">
      <c r="A14" s="81" t="s">
        <v>989</v>
      </c>
    </row>
    <row r="15" spans="1:1" ht="17.25" x14ac:dyDescent="0.25">
      <c r="A15" s="81"/>
    </row>
    <row r="16" spans="1:1" ht="18.75" x14ac:dyDescent="0.25">
      <c r="A16" s="79" t="s">
        <v>990</v>
      </c>
    </row>
    <row r="17" spans="1:1" ht="17.25" x14ac:dyDescent="0.25">
      <c r="A17" s="82" t="s">
        <v>991</v>
      </c>
    </row>
    <row r="18" spans="1:1" ht="34.5" x14ac:dyDescent="0.25">
      <c r="A18" s="83" t="s">
        <v>992</v>
      </c>
    </row>
    <row r="19" spans="1:1" ht="34.5" x14ac:dyDescent="0.25">
      <c r="A19" s="83" t="s">
        <v>993</v>
      </c>
    </row>
    <row r="20" spans="1:1" ht="51.75" x14ac:dyDescent="0.25">
      <c r="A20" s="83" t="s">
        <v>994</v>
      </c>
    </row>
    <row r="21" spans="1:1" ht="86.25" x14ac:dyDescent="0.25">
      <c r="A21" s="83" t="s">
        <v>995</v>
      </c>
    </row>
    <row r="22" spans="1:1" ht="51.75" x14ac:dyDescent="0.25">
      <c r="A22" s="83" t="s">
        <v>996</v>
      </c>
    </row>
    <row r="23" spans="1:1" ht="34.5" x14ac:dyDescent="0.25">
      <c r="A23" s="83" t="s">
        <v>997</v>
      </c>
    </row>
    <row r="24" spans="1:1" ht="17.25" x14ac:dyDescent="0.25">
      <c r="A24" s="83" t="s">
        <v>998</v>
      </c>
    </row>
    <row r="25" spans="1:1" ht="17.25" x14ac:dyDescent="0.25">
      <c r="A25" s="82" t="s">
        <v>999</v>
      </c>
    </row>
    <row r="26" spans="1:1" ht="51.75" x14ac:dyDescent="0.3">
      <c r="A26" s="84" t="s">
        <v>1000</v>
      </c>
    </row>
    <row r="27" spans="1:1" ht="17.25" x14ac:dyDescent="0.3">
      <c r="A27" s="84" t="s">
        <v>1001</v>
      </c>
    </row>
    <row r="28" spans="1:1" ht="17.25" x14ac:dyDescent="0.25">
      <c r="A28" s="82" t="s">
        <v>1002</v>
      </c>
    </row>
    <row r="29" spans="1:1" ht="34.5" x14ac:dyDescent="0.25">
      <c r="A29" s="83" t="s">
        <v>1003</v>
      </c>
    </row>
    <row r="30" spans="1:1" ht="34.5" x14ac:dyDescent="0.25">
      <c r="A30" s="83" t="s">
        <v>1004</v>
      </c>
    </row>
    <row r="31" spans="1:1" ht="34.5" x14ac:dyDescent="0.25">
      <c r="A31" s="83" t="s">
        <v>1005</v>
      </c>
    </row>
    <row r="32" spans="1:1" ht="34.5" x14ac:dyDescent="0.25">
      <c r="A32" s="83" t="s">
        <v>1006</v>
      </c>
    </row>
    <row r="33" spans="1:1" ht="17.25" x14ac:dyDescent="0.25">
      <c r="A33" s="83"/>
    </row>
    <row r="34" spans="1:1" ht="18.75" x14ac:dyDescent="0.25">
      <c r="A34" s="79" t="s">
        <v>1007</v>
      </c>
    </row>
    <row r="35" spans="1:1" ht="17.25" x14ac:dyDescent="0.25">
      <c r="A35" s="82" t="s">
        <v>1008</v>
      </c>
    </row>
    <row r="36" spans="1:1" ht="34.5" x14ac:dyDescent="0.25">
      <c r="A36" s="83" t="s">
        <v>1009</v>
      </c>
    </row>
    <row r="37" spans="1:1" ht="34.5" x14ac:dyDescent="0.25">
      <c r="A37" s="83" t="s">
        <v>1010</v>
      </c>
    </row>
    <row r="38" spans="1:1" ht="34.5" x14ac:dyDescent="0.25">
      <c r="A38" s="83" t="s">
        <v>1011</v>
      </c>
    </row>
    <row r="39" spans="1:1" ht="17.25" x14ac:dyDescent="0.25">
      <c r="A39" s="83" t="s">
        <v>1012</v>
      </c>
    </row>
    <row r="40" spans="1:1" ht="34.5" x14ac:dyDescent="0.25">
      <c r="A40" s="83" t="s">
        <v>1013</v>
      </c>
    </row>
    <row r="41" spans="1:1" ht="17.25" x14ac:dyDescent="0.25">
      <c r="A41" s="82" t="s">
        <v>1014</v>
      </c>
    </row>
    <row r="42" spans="1:1" ht="17.25" x14ac:dyDescent="0.25">
      <c r="A42" s="83" t="s">
        <v>1015</v>
      </c>
    </row>
    <row r="43" spans="1:1" ht="17.25" x14ac:dyDescent="0.3">
      <c r="A43" s="84" t="s">
        <v>1016</v>
      </c>
    </row>
    <row r="44" spans="1:1" ht="17.25" x14ac:dyDescent="0.25">
      <c r="A44" s="82" t="s">
        <v>1017</v>
      </c>
    </row>
    <row r="45" spans="1:1" ht="34.5" x14ac:dyDescent="0.3">
      <c r="A45" s="84" t="s">
        <v>1018</v>
      </c>
    </row>
    <row r="46" spans="1:1" ht="34.5" x14ac:dyDescent="0.25">
      <c r="A46" s="83" t="s">
        <v>1019</v>
      </c>
    </row>
    <row r="47" spans="1:1" ht="51.75" x14ac:dyDescent="0.25">
      <c r="A47" s="83" t="s">
        <v>1020</v>
      </c>
    </row>
    <row r="48" spans="1:1" ht="17.25" x14ac:dyDescent="0.25">
      <c r="A48" s="83" t="s">
        <v>1021</v>
      </c>
    </row>
    <row r="49" spans="1:1" ht="17.25" x14ac:dyDescent="0.3">
      <c r="A49" s="84" t="s">
        <v>1022</v>
      </c>
    </row>
    <row r="50" spans="1:1" ht="17.25" x14ac:dyDescent="0.25">
      <c r="A50" s="82" t="s">
        <v>1023</v>
      </c>
    </row>
    <row r="51" spans="1:1" ht="34.5" x14ac:dyDescent="0.3">
      <c r="A51" s="84" t="s">
        <v>1024</v>
      </c>
    </row>
    <row r="52" spans="1:1" ht="17.25" x14ac:dyDescent="0.25">
      <c r="A52" s="83" t="s">
        <v>1025</v>
      </c>
    </row>
    <row r="53" spans="1:1" ht="34.5" x14ac:dyDescent="0.3">
      <c r="A53" s="84" t="s">
        <v>1026</v>
      </c>
    </row>
    <row r="54" spans="1:1" ht="17.25" x14ac:dyDescent="0.25">
      <c r="A54" s="82" t="s">
        <v>1027</v>
      </c>
    </row>
    <row r="55" spans="1:1" ht="17.25" x14ac:dyDescent="0.3">
      <c r="A55" s="84" t="s">
        <v>1028</v>
      </c>
    </row>
    <row r="56" spans="1:1" ht="34.5" x14ac:dyDescent="0.25">
      <c r="A56" s="83" t="s">
        <v>1029</v>
      </c>
    </row>
    <row r="57" spans="1:1" ht="17.25" x14ac:dyDescent="0.25">
      <c r="A57" s="83" t="s">
        <v>1030</v>
      </c>
    </row>
    <row r="58" spans="1:1" ht="34.5" x14ac:dyDescent="0.25">
      <c r="A58" s="83" t="s">
        <v>1031</v>
      </c>
    </row>
    <row r="59" spans="1:1" ht="17.25" x14ac:dyDescent="0.25">
      <c r="A59" s="82" t="s">
        <v>1032</v>
      </c>
    </row>
    <row r="60" spans="1:1" ht="34.5" x14ac:dyDescent="0.25">
      <c r="A60" s="83" t="s">
        <v>1033</v>
      </c>
    </row>
    <row r="61" spans="1:1" ht="17.25" x14ac:dyDescent="0.25">
      <c r="A61" s="85"/>
    </row>
    <row r="62" spans="1:1" ht="18.75" x14ac:dyDescent="0.25">
      <c r="A62" s="79" t="s">
        <v>1034</v>
      </c>
    </row>
    <row r="63" spans="1:1" ht="17.25" x14ac:dyDescent="0.25">
      <c r="A63" s="82" t="s">
        <v>1035</v>
      </c>
    </row>
    <row r="64" spans="1:1" ht="34.5" x14ac:dyDescent="0.25">
      <c r="A64" s="83" t="s">
        <v>1036</v>
      </c>
    </row>
    <row r="65" spans="1:1" ht="17.25" x14ac:dyDescent="0.25">
      <c r="A65" s="83" t="s">
        <v>1037</v>
      </c>
    </row>
    <row r="66" spans="1:1" ht="34.5" x14ac:dyDescent="0.25">
      <c r="A66" s="81" t="s">
        <v>1038</v>
      </c>
    </row>
    <row r="67" spans="1:1" ht="34.5" x14ac:dyDescent="0.25">
      <c r="A67" s="81" t="s">
        <v>1039</v>
      </c>
    </row>
    <row r="68" spans="1:1" ht="34.5" x14ac:dyDescent="0.25">
      <c r="A68" s="81" t="s">
        <v>1040</v>
      </c>
    </row>
    <row r="69" spans="1:1" ht="17.25" x14ac:dyDescent="0.25">
      <c r="A69" s="86" t="s">
        <v>1041</v>
      </c>
    </row>
    <row r="70" spans="1:1" ht="51.75" x14ac:dyDescent="0.25">
      <c r="A70" s="81" t="s">
        <v>1042</v>
      </c>
    </row>
    <row r="71" spans="1:1" ht="17.25" x14ac:dyDescent="0.25">
      <c r="A71" s="81" t="s">
        <v>1043</v>
      </c>
    </row>
    <row r="72" spans="1:1" ht="17.25" x14ac:dyDescent="0.25">
      <c r="A72" s="86" t="s">
        <v>1044</v>
      </c>
    </row>
    <row r="73" spans="1:1" ht="17.25" x14ac:dyDescent="0.25">
      <c r="A73" s="81" t="s">
        <v>1045</v>
      </c>
    </row>
    <row r="74" spans="1:1" ht="17.25" x14ac:dyDescent="0.25">
      <c r="A74" s="86" t="s">
        <v>1046</v>
      </c>
    </row>
    <row r="75" spans="1:1" ht="34.5" x14ac:dyDescent="0.25">
      <c r="A75" s="81" t="s">
        <v>1047</v>
      </c>
    </row>
    <row r="76" spans="1:1" ht="17.25" x14ac:dyDescent="0.25">
      <c r="A76" s="81" t="s">
        <v>1048</v>
      </c>
    </row>
    <row r="77" spans="1:1" ht="51.75" x14ac:dyDescent="0.25">
      <c r="A77" s="81" t="s">
        <v>1049</v>
      </c>
    </row>
    <row r="78" spans="1:1" ht="17.25" x14ac:dyDescent="0.25">
      <c r="A78" s="86" t="s">
        <v>1050</v>
      </c>
    </row>
    <row r="79" spans="1:1" ht="17.25" x14ac:dyDescent="0.3">
      <c r="A79" s="80" t="s">
        <v>1051</v>
      </c>
    </row>
    <row r="80" spans="1:1" ht="17.25" x14ac:dyDescent="0.25">
      <c r="A80" s="86" t="s">
        <v>1052</v>
      </c>
    </row>
    <row r="81" spans="1:1" ht="34.5" x14ac:dyDescent="0.25">
      <c r="A81" s="81" t="s">
        <v>1053</v>
      </c>
    </row>
    <row r="82" spans="1:1" ht="34.5" x14ac:dyDescent="0.25">
      <c r="A82" s="81" t="s">
        <v>1054</v>
      </c>
    </row>
    <row r="83" spans="1:1" ht="34.5" x14ac:dyDescent="0.25">
      <c r="A83" s="81" t="s">
        <v>1055</v>
      </c>
    </row>
    <row r="84" spans="1:1" ht="34.5" x14ac:dyDescent="0.25">
      <c r="A84" s="81" t="s">
        <v>1056</v>
      </c>
    </row>
    <row r="85" spans="1:1" ht="34.5" x14ac:dyDescent="0.25">
      <c r="A85" s="81" t="s">
        <v>1057</v>
      </c>
    </row>
    <row r="86" spans="1:1" ht="17.25" x14ac:dyDescent="0.25">
      <c r="A86" s="86" t="s">
        <v>1058</v>
      </c>
    </row>
    <row r="87" spans="1:1" ht="17.25" x14ac:dyDescent="0.25">
      <c r="A87" s="81" t="s">
        <v>1059</v>
      </c>
    </row>
    <row r="88" spans="1:1" ht="34.5" x14ac:dyDescent="0.25">
      <c r="A88" s="81" t="s">
        <v>1060</v>
      </c>
    </row>
    <row r="89" spans="1:1" ht="17.25" x14ac:dyDescent="0.25">
      <c r="A89" s="86" t="s">
        <v>1061</v>
      </c>
    </row>
    <row r="90" spans="1:1" ht="34.5" x14ac:dyDescent="0.25">
      <c r="A90" s="81" t="s">
        <v>1062</v>
      </c>
    </row>
    <row r="91" spans="1:1" ht="17.25" x14ac:dyDescent="0.25">
      <c r="A91" s="86" t="s">
        <v>1063</v>
      </c>
    </row>
    <row r="92" spans="1:1" ht="17.25" x14ac:dyDescent="0.3">
      <c r="A92" s="80" t="s">
        <v>1064</v>
      </c>
    </row>
    <row r="93" spans="1:1" ht="17.25" x14ac:dyDescent="0.25">
      <c r="A93" s="81" t="s">
        <v>1065</v>
      </c>
    </row>
    <row r="94" spans="1:1" ht="17.25" x14ac:dyDescent="0.25">
      <c r="A94" s="81"/>
    </row>
    <row r="95" spans="1:1" ht="18.75" x14ac:dyDescent="0.25">
      <c r="A95" s="79" t="s">
        <v>1066</v>
      </c>
    </row>
    <row r="96" spans="1:1" ht="34.5" x14ac:dyDescent="0.3">
      <c r="A96" s="80" t="s">
        <v>1067</v>
      </c>
    </row>
    <row r="97" spans="1:1" ht="17.25" x14ac:dyDescent="0.3">
      <c r="A97" s="80" t="s">
        <v>1068</v>
      </c>
    </row>
    <row r="98" spans="1:1" ht="17.25" x14ac:dyDescent="0.25">
      <c r="A98" s="86" t="s">
        <v>1069</v>
      </c>
    </row>
    <row r="99" spans="1:1" ht="17.25" x14ac:dyDescent="0.25">
      <c r="A99" s="78" t="s">
        <v>1070</v>
      </c>
    </row>
    <row r="100" spans="1:1" ht="17.25" x14ac:dyDescent="0.25">
      <c r="A100" s="81" t="s">
        <v>1071</v>
      </c>
    </row>
    <row r="101" spans="1:1" ht="17.25" x14ac:dyDescent="0.25">
      <c r="A101" s="81" t="s">
        <v>1072</v>
      </c>
    </row>
    <row r="102" spans="1:1" ht="17.25" x14ac:dyDescent="0.25">
      <c r="A102" s="81" t="s">
        <v>1073</v>
      </c>
    </row>
    <row r="103" spans="1:1" ht="17.25" x14ac:dyDescent="0.25">
      <c r="A103" s="81" t="s">
        <v>1074</v>
      </c>
    </row>
    <row r="104" spans="1:1" ht="34.5" x14ac:dyDescent="0.25">
      <c r="A104" s="81" t="s">
        <v>1075</v>
      </c>
    </row>
    <row r="105" spans="1:1" ht="17.25" x14ac:dyDescent="0.25">
      <c r="A105" s="78" t="s">
        <v>1076</v>
      </c>
    </row>
    <row r="106" spans="1:1" ht="17.25" x14ac:dyDescent="0.25">
      <c r="A106" s="81" t="s">
        <v>1077</v>
      </c>
    </row>
    <row r="107" spans="1:1" ht="17.25" x14ac:dyDescent="0.25">
      <c r="A107" s="81" t="s">
        <v>1078</v>
      </c>
    </row>
    <row r="108" spans="1:1" ht="17.25" x14ac:dyDescent="0.25">
      <c r="A108" s="81" t="s">
        <v>1079</v>
      </c>
    </row>
    <row r="109" spans="1:1" ht="17.25" x14ac:dyDescent="0.25">
      <c r="A109" s="81" t="s">
        <v>1080</v>
      </c>
    </row>
    <row r="110" spans="1:1" ht="17.25" x14ac:dyDescent="0.25">
      <c r="A110" s="81" t="s">
        <v>1081</v>
      </c>
    </row>
    <row r="111" spans="1:1" ht="17.25" x14ac:dyDescent="0.25">
      <c r="A111" s="81" t="s">
        <v>1082</v>
      </c>
    </row>
    <row r="112" spans="1:1" ht="17.25" x14ac:dyDescent="0.25">
      <c r="A112" s="86" t="s">
        <v>1083</v>
      </c>
    </row>
    <row r="113" spans="1:1" ht="17.25" x14ac:dyDescent="0.25">
      <c r="A113" s="81" t="s">
        <v>1084</v>
      </c>
    </row>
    <row r="114" spans="1:1" ht="17.25" x14ac:dyDescent="0.25">
      <c r="A114" s="78" t="s">
        <v>1085</v>
      </c>
    </row>
    <row r="115" spans="1:1" ht="17.25" x14ac:dyDescent="0.25">
      <c r="A115" s="81" t="s">
        <v>1086</v>
      </c>
    </row>
    <row r="116" spans="1:1" ht="17.25" x14ac:dyDescent="0.25">
      <c r="A116" s="81" t="s">
        <v>1087</v>
      </c>
    </row>
    <row r="117" spans="1:1" ht="17.25" x14ac:dyDescent="0.25">
      <c r="A117" s="78" t="s">
        <v>1088</v>
      </c>
    </row>
    <row r="118" spans="1:1" ht="17.25" x14ac:dyDescent="0.25">
      <c r="A118" s="81" t="s">
        <v>1089</v>
      </c>
    </row>
    <row r="119" spans="1:1" ht="17.25" x14ac:dyDescent="0.25">
      <c r="A119" s="81" t="s">
        <v>1090</v>
      </c>
    </row>
    <row r="120" spans="1:1" ht="17.25" x14ac:dyDescent="0.25">
      <c r="A120" s="81" t="s">
        <v>1091</v>
      </c>
    </row>
    <row r="121" spans="1:1" ht="17.25" x14ac:dyDescent="0.25">
      <c r="A121" s="86" t="s">
        <v>1092</v>
      </c>
    </row>
    <row r="122" spans="1:1" ht="17.25" x14ac:dyDescent="0.25">
      <c r="A122" s="78" t="s">
        <v>1093</v>
      </c>
    </row>
    <row r="123" spans="1:1" ht="17.25" x14ac:dyDescent="0.25">
      <c r="A123" s="78" t="s">
        <v>1094</v>
      </c>
    </row>
    <row r="124" spans="1:1" ht="17.25" x14ac:dyDescent="0.25">
      <c r="A124" s="81" t="s">
        <v>1095</v>
      </c>
    </row>
    <row r="125" spans="1:1" ht="17.25" x14ac:dyDescent="0.25">
      <c r="A125" s="81" t="s">
        <v>1096</v>
      </c>
    </row>
    <row r="126" spans="1:1" ht="17.25" x14ac:dyDescent="0.25">
      <c r="A126" s="81" t="s">
        <v>1097</v>
      </c>
    </row>
    <row r="127" spans="1:1" ht="17.25" x14ac:dyDescent="0.25">
      <c r="A127" s="81" t="s">
        <v>1098</v>
      </c>
    </row>
    <row r="128" spans="1:1" ht="17.25" x14ac:dyDescent="0.25">
      <c r="A128" s="81" t="s">
        <v>1099</v>
      </c>
    </row>
    <row r="129" spans="1:1" ht="17.25" x14ac:dyDescent="0.25">
      <c r="A129" s="86" t="s">
        <v>1100</v>
      </c>
    </row>
    <row r="130" spans="1:1" ht="34.5" x14ac:dyDescent="0.25">
      <c r="A130" s="81" t="s">
        <v>1101</v>
      </c>
    </row>
    <row r="131" spans="1:1" ht="69" x14ac:dyDescent="0.25">
      <c r="A131" s="81" t="s">
        <v>1102</v>
      </c>
    </row>
    <row r="132" spans="1:1" ht="34.5" x14ac:dyDescent="0.25">
      <c r="A132" s="81" t="s">
        <v>1103</v>
      </c>
    </row>
    <row r="133" spans="1:1" ht="17.25" x14ac:dyDescent="0.25">
      <c r="A133" s="86" t="s">
        <v>1104</v>
      </c>
    </row>
    <row r="134" spans="1:1" ht="34.5" x14ac:dyDescent="0.25">
      <c r="A134" s="78" t="s">
        <v>1105</v>
      </c>
    </row>
    <row r="135" spans="1:1" ht="17.25" x14ac:dyDescent="0.25">
      <c r="A135" s="78"/>
    </row>
    <row r="136" spans="1:1" ht="18.75" x14ac:dyDescent="0.25">
      <c r="A136" s="79" t="s">
        <v>1106</v>
      </c>
    </row>
    <row r="137" spans="1:1" ht="17.25" x14ac:dyDescent="0.25">
      <c r="A137" s="81" t="s">
        <v>1107</v>
      </c>
    </row>
    <row r="138" spans="1:1" ht="34.5" x14ac:dyDescent="0.25">
      <c r="A138" s="83" t="s">
        <v>1108</v>
      </c>
    </row>
    <row r="139" spans="1:1" ht="34.5" x14ac:dyDescent="0.25">
      <c r="A139" s="83" t="s">
        <v>1109</v>
      </c>
    </row>
    <row r="140" spans="1:1" ht="17.25" x14ac:dyDescent="0.25">
      <c r="A140" s="82" t="s">
        <v>1110</v>
      </c>
    </row>
    <row r="141" spans="1:1" ht="17.25" x14ac:dyDescent="0.25">
      <c r="A141" s="87" t="s">
        <v>1111</v>
      </c>
    </row>
    <row r="142" spans="1:1" ht="34.5" x14ac:dyDescent="0.3">
      <c r="A142" s="84" t="s">
        <v>1112</v>
      </c>
    </row>
    <row r="143" spans="1:1" ht="17.25" x14ac:dyDescent="0.25">
      <c r="A143" s="83" t="s">
        <v>1113</v>
      </c>
    </row>
    <row r="144" spans="1:1" ht="17.25" x14ac:dyDescent="0.25">
      <c r="A144" s="83" t="s">
        <v>1114</v>
      </c>
    </row>
    <row r="145" spans="1:1" ht="17.25" x14ac:dyDescent="0.25">
      <c r="A145" s="87" t="s">
        <v>1115</v>
      </c>
    </row>
    <row r="146" spans="1:1" ht="17.25" x14ac:dyDescent="0.25">
      <c r="A146" s="82" t="s">
        <v>1116</v>
      </c>
    </row>
    <row r="147" spans="1:1" ht="17.25" x14ac:dyDescent="0.25">
      <c r="A147" s="87" t="s">
        <v>1117</v>
      </c>
    </row>
    <row r="148" spans="1:1" ht="17.25" x14ac:dyDescent="0.25">
      <c r="A148" s="83" t="s">
        <v>1118</v>
      </c>
    </row>
    <row r="149" spans="1:1" ht="17.25" x14ac:dyDescent="0.25">
      <c r="A149" s="83" t="s">
        <v>1119</v>
      </c>
    </row>
    <row r="150" spans="1:1" ht="17.25" x14ac:dyDescent="0.25">
      <c r="A150" s="83" t="s">
        <v>1120</v>
      </c>
    </row>
    <row r="151" spans="1:1" ht="34.5" x14ac:dyDescent="0.25">
      <c r="A151" s="87" t="s">
        <v>1121</v>
      </c>
    </row>
    <row r="152" spans="1:1" ht="17.25" x14ac:dyDescent="0.25">
      <c r="A152" s="82" t="s">
        <v>1122</v>
      </c>
    </row>
    <row r="153" spans="1:1" ht="17.25" x14ac:dyDescent="0.25">
      <c r="A153" s="83" t="s">
        <v>1123</v>
      </c>
    </row>
    <row r="154" spans="1:1" ht="17.25" x14ac:dyDescent="0.25">
      <c r="A154" s="83" t="s">
        <v>1124</v>
      </c>
    </row>
    <row r="155" spans="1:1" ht="17.25" x14ac:dyDescent="0.25">
      <c r="A155" s="83" t="s">
        <v>1125</v>
      </c>
    </row>
    <row r="156" spans="1:1" ht="17.25" x14ac:dyDescent="0.25">
      <c r="A156" s="83" t="s">
        <v>1126</v>
      </c>
    </row>
    <row r="157" spans="1:1" ht="34.5" x14ac:dyDescent="0.25">
      <c r="A157" s="83" t="s">
        <v>1127</v>
      </c>
    </row>
    <row r="158" spans="1:1" ht="34.5" x14ac:dyDescent="0.25">
      <c r="A158" s="83" t="s">
        <v>1128</v>
      </c>
    </row>
    <row r="159" spans="1:1" ht="17.25" x14ac:dyDescent="0.25">
      <c r="A159" s="82" t="s">
        <v>1129</v>
      </c>
    </row>
    <row r="160" spans="1:1" ht="34.5" x14ac:dyDescent="0.25">
      <c r="A160" s="83" t="s">
        <v>1130</v>
      </c>
    </row>
    <row r="161" spans="1:1" ht="34.5" x14ac:dyDescent="0.25">
      <c r="A161" s="83" t="s">
        <v>1131</v>
      </c>
    </row>
    <row r="162" spans="1:1" ht="17.25" x14ac:dyDescent="0.25">
      <c r="A162" s="83" t="s">
        <v>1132</v>
      </c>
    </row>
    <row r="163" spans="1:1" ht="17.25" x14ac:dyDescent="0.25">
      <c r="A163" s="82" t="s">
        <v>1133</v>
      </c>
    </row>
    <row r="164" spans="1:1" ht="34.5" x14ac:dyDescent="0.3">
      <c r="A164" s="89" t="s">
        <v>1148</v>
      </c>
    </row>
    <row r="165" spans="1:1" ht="34.5" x14ac:dyDescent="0.25">
      <c r="A165" s="83" t="s">
        <v>1134</v>
      </c>
    </row>
    <row r="166" spans="1:1" ht="17.25" x14ac:dyDescent="0.25">
      <c r="A166" s="82" t="s">
        <v>1135</v>
      </c>
    </row>
    <row r="167" spans="1:1" ht="17.25" x14ac:dyDescent="0.25">
      <c r="A167" s="83" t="s">
        <v>1136</v>
      </c>
    </row>
    <row r="168" spans="1:1" ht="17.25" x14ac:dyDescent="0.25">
      <c r="A168" s="82" t="s">
        <v>1137</v>
      </c>
    </row>
    <row r="169" spans="1:1" ht="17.25" x14ac:dyDescent="0.3">
      <c r="A169" s="84" t="s">
        <v>1138</v>
      </c>
    </row>
    <row r="170" spans="1:1" ht="17.25" x14ac:dyDescent="0.3">
      <c r="A170" s="84"/>
    </row>
    <row r="171" spans="1:1" ht="17.25" x14ac:dyDescent="0.3">
      <c r="A171" s="84"/>
    </row>
    <row r="172" spans="1:1" ht="17.25" x14ac:dyDescent="0.3">
      <c r="A172" s="84"/>
    </row>
    <row r="173" spans="1:1" ht="17.25" x14ac:dyDescent="0.3">
      <c r="A173" s="84"/>
    </row>
    <row r="174" spans="1:1" ht="17.25" x14ac:dyDescent="0.3">
      <c r="A174" s="84"/>
    </row>
  </sheetData>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rowBreaks count="1" manualBreakCount="1">
    <brk id="14" man="1"/>
  </rowBreaks>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243386"/>
  </sheetPr>
  <dimension ref="B1:K255"/>
  <sheetViews>
    <sheetView topLeftCell="A223" zoomScale="80" zoomScaleNormal="80" workbookViewId="0">
      <selection activeCell="D89" sqref="D89"/>
    </sheetView>
  </sheetViews>
  <sheetFormatPr defaultRowHeight="12.75" x14ac:dyDescent="0.2"/>
  <cols>
    <col min="1" max="1" width="3.5703125" style="157" customWidth="1"/>
    <col min="2" max="2" width="7.42578125" style="157" customWidth="1"/>
    <col min="3" max="3" width="55.140625" style="157" customWidth="1"/>
    <col min="4" max="4" width="27.28515625" style="157" customWidth="1"/>
    <col min="5" max="5" width="30.85546875" style="157" customWidth="1"/>
    <col min="6" max="6" width="22.140625" style="157" customWidth="1"/>
    <col min="7" max="7" width="32.42578125" style="157" bestFit="1" customWidth="1"/>
    <col min="8" max="9" width="9.140625" style="157"/>
    <col min="10" max="10" width="18.140625" style="157" customWidth="1"/>
    <col min="11" max="12" width="19.28515625" style="157" customWidth="1"/>
    <col min="13" max="16384" width="9.140625" style="157"/>
  </cols>
  <sheetData>
    <row r="1" spans="2:8" ht="13.5" thickBot="1" x14ac:dyDescent="0.25"/>
    <row r="2" spans="2:8" x14ac:dyDescent="0.2">
      <c r="B2" s="238"/>
      <c r="C2" s="239"/>
      <c r="D2" s="239"/>
      <c r="E2" s="239"/>
      <c r="F2" s="239"/>
      <c r="G2" s="239"/>
      <c r="H2" s="240"/>
    </row>
    <row r="3" spans="2:8" x14ac:dyDescent="0.2">
      <c r="B3" s="241"/>
      <c r="C3" s="158"/>
      <c r="D3" s="158"/>
      <c r="E3" s="158"/>
      <c r="F3" s="158"/>
      <c r="G3" s="158"/>
      <c r="H3" s="242"/>
    </row>
    <row r="4" spans="2:8" x14ac:dyDescent="0.2">
      <c r="B4" s="241"/>
      <c r="C4" s="158"/>
      <c r="D4" s="158"/>
      <c r="E4" s="158"/>
      <c r="F4" s="158"/>
      <c r="G4" s="158"/>
      <c r="H4" s="242"/>
    </row>
    <row r="5" spans="2:8" x14ac:dyDescent="0.2">
      <c r="B5" s="241"/>
      <c r="C5" s="158"/>
      <c r="D5" s="158"/>
      <c r="E5" s="158"/>
      <c r="F5" s="158"/>
      <c r="G5" s="158"/>
      <c r="H5" s="242"/>
    </row>
    <row r="6" spans="2:8" x14ac:dyDescent="0.2">
      <c r="B6" s="241"/>
      <c r="C6" s="158"/>
      <c r="D6" s="158"/>
      <c r="E6" s="158"/>
      <c r="F6" s="158"/>
      <c r="G6" s="158"/>
      <c r="H6" s="242"/>
    </row>
    <row r="7" spans="2:8" x14ac:dyDescent="0.2">
      <c r="B7" s="241"/>
      <c r="C7" s="158"/>
      <c r="D7" s="158"/>
      <c r="E7" s="158"/>
      <c r="F7" s="158"/>
      <c r="G7" s="158"/>
      <c r="H7" s="242"/>
    </row>
    <row r="8" spans="2:8" x14ac:dyDescent="0.2">
      <c r="B8" s="241"/>
      <c r="C8" s="158"/>
      <c r="D8" s="158"/>
      <c r="E8" s="158"/>
      <c r="F8" s="158"/>
      <c r="G8" s="158"/>
      <c r="H8" s="242"/>
    </row>
    <row r="9" spans="2:8" ht="15.75" x14ac:dyDescent="0.25">
      <c r="B9" s="241"/>
      <c r="C9" s="161"/>
      <c r="D9" s="162"/>
      <c r="E9" s="243"/>
      <c r="F9" s="161"/>
      <c r="G9" s="161"/>
      <c r="H9" s="242"/>
    </row>
    <row r="10" spans="2:8" ht="15.75" x14ac:dyDescent="0.25">
      <c r="B10" s="241"/>
      <c r="C10" s="196"/>
      <c r="D10" s="163"/>
      <c r="E10" s="187"/>
      <c r="F10" s="163"/>
      <c r="G10" s="163"/>
      <c r="H10" s="242"/>
    </row>
    <row r="11" spans="2:8" ht="15.75" x14ac:dyDescent="0.25">
      <c r="B11" s="241"/>
      <c r="C11" s="164" t="s">
        <v>1338</v>
      </c>
      <c r="D11" s="164"/>
      <c r="E11" s="164"/>
      <c r="F11" s="164"/>
      <c r="G11" s="164"/>
      <c r="H11" s="242"/>
    </row>
    <row r="12" spans="2:8" ht="15.75" x14ac:dyDescent="0.25">
      <c r="B12" s="241"/>
      <c r="C12" s="163" t="s">
        <v>1339</v>
      </c>
      <c r="D12" s="244" t="s">
        <v>1298</v>
      </c>
      <c r="E12" s="163"/>
      <c r="F12" s="158"/>
      <c r="G12" s="165"/>
      <c r="H12" s="242"/>
    </row>
    <row r="13" spans="2:8" ht="15.75" x14ac:dyDescent="0.25">
      <c r="B13" s="241"/>
      <c r="C13" s="163" t="s">
        <v>1340</v>
      </c>
      <c r="D13" s="244" t="s">
        <v>1298</v>
      </c>
      <c r="E13" s="163"/>
      <c r="F13" s="158"/>
      <c r="G13" s="166"/>
      <c r="H13" s="242"/>
    </row>
    <row r="14" spans="2:8" ht="15" x14ac:dyDescent="0.2">
      <c r="B14" s="241"/>
      <c r="C14" s="163" t="s">
        <v>1341</v>
      </c>
      <c r="D14" s="244" t="s">
        <v>1298</v>
      </c>
      <c r="E14" s="163"/>
      <c r="F14" s="158"/>
      <c r="G14" s="158"/>
      <c r="H14" s="242"/>
    </row>
    <row r="15" spans="2:8" ht="15" x14ac:dyDescent="0.2">
      <c r="B15" s="241"/>
      <c r="C15" s="163" t="s">
        <v>1242</v>
      </c>
      <c r="D15" s="244" t="s">
        <v>1323</v>
      </c>
      <c r="E15" s="167"/>
      <c r="F15" s="158"/>
      <c r="G15" s="163"/>
      <c r="H15" s="242"/>
    </row>
    <row r="16" spans="2:8" ht="15" x14ac:dyDescent="0.2">
      <c r="B16" s="241"/>
      <c r="C16" s="163" t="s">
        <v>1342</v>
      </c>
      <c r="D16" s="244" t="s">
        <v>1325</v>
      </c>
      <c r="E16" s="163"/>
      <c r="F16" s="158"/>
      <c r="G16" s="163"/>
      <c r="H16" s="242"/>
    </row>
    <row r="17" spans="2:11" ht="15" x14ac:dyDescent="0.2">
      <c r="B17" s="241"/>
      <c r="C17" s="163" t="s">
        <v>1343</v>
      </c>
      <c r="D17" s="244" t="s">
        <v>1344</v>
      </c>
      <c r="E17" s="163"/>
      <c r="F17" s="163"/>
      <c r="G17" s="163"/>
      <c r="H17" s="242"/>
    </row>
    <row r="18" spans="2:11" ht="15" x14ac:dyDescent="0.2">
      <c r="B18" s="241"/>
      <c r="C18" s="163" t="s">
        <v>435</v>
      </c>
      <c r="D18" s="244" t="s">
        <v>1325</v>
      </c>
      <c r="E18" s="163"/>
      <c r="F18" s="163"/>
      <c r="G18" s="163"/>
      <c r="H18" s="242"/>
    </row>
    <row r="19" spans="2:11" ht="15" x14ac:dyDescent="0.2">
      <c r="B19" s="241"/>
      <c r="C19" s="163" t="s">
        <v>1345</v>
      </c>
      <c r="D19" s="244" t="s">
        <v>1324</v>
      </c>
      <c r="E19" s="163"/>
      <c r="F19" s="163"/>
      <c r="G19" s="163"/>
      <c r="H19" s="242"/>
    </row>
    <row r="20" spans="2:11" ht="15" x14ac:dyDescent="0.2">
      <c r="B20" s="241"/>
      <c r="C20" s="158"/>
      <c r="D20" s="163"/>
      <c r="E20" s="163"/>
      <c r="F20" s="163"/>
      <c r="G20" s="163"/>
      <c r="H20" s="242"/>
    </row>
    <row r="21" spans="2:11" ht="15.75" x14ac:dyDescent="0.25">
      <c r="B21" s="241"/>
      <c r="C21" s="164" t="s">
        <v>1346</v>
      </c>
      <c r="D21" s="164"/>
      <c r="E21" s="164"/>
      <c r="F21" s="164"/>
      <c r="G21" s="164"/>
      <c r="H21" s="242"/>
    </row>
    <row r="22" spans="2:11" ht="15.75" x14ac:dyDescent="0.25">
      <c r="B22" s="241"/>
      <c r="C22" s="168" t="s">
        <v>1347</v>
      </c>
      <c r="D22" s="168" t="s">
        <v>1348</v>
      </c>
      <c r="E22" s="169" t="s">
        <v>1349</v>
      </c>
      <c r="F22" s="168" t="s">
        <v>1350</v>
      </c>
      <c r="G22" s="168" t="s">
        <v>1351</v>
      </c>
      <c r="H22" s="242"/>
    </row>
    <row r="23" spans="2:11" ht="15" x14ac:dyDescent="0.2">
      <c r="B23" s="241"/>
      <c r="C23" s="245" t="s">
        <v>1352</v>
      </c>
      <c r="D23" s="170">
        <v>500000000</v>
      </c>
      <c r="E23" s="299" t="s">
        <v>1495</v>
      </c>
      <c r="F23" s="246">
        <v>2.5000000000000001E-2</v>
      </c>
      <c r="G23" s="247">
        <v>44962</v>
      </c>
      <c r="H23" s="242"/>
    </row>
    <row r="24" spans="2:11" ht="15" x14ac:dyDescent="0.2">
      <c r="B24" s="241"/>
      <c r="C24" s="245"/>
      <c r="D24" s="170"/>
      <c r="E24" s="171"/>
      <c r="F24" s="246"/>
      <c r="G24" s="247"/>
      <c r="H24" s="242"/>
    </row>
    <row r="25" spans="2:11" ht="15" x14ac:dyDescent="0.2">
      <c r="B25" s="241"/>
      <c r="C25" s="245"/>
      <c r="D25" s="170"/>
      <c r="E25" s="171"/>
      <c r="F25" s="246"/>
      <c r="G25" s="247"/>
      <c r="H25" s="242"/>
    </row>
    <row r="26" spans="2:11" ht="15.75" customHeight="1" x14ac:dyDescent="0.25">
      <c r="B26" s="241"/>
      <c r="C26" s="164" t="s">
        <v>1353</v>
      </c>
      <c r="D26" s="164"/>
      <c r="E26" s="164"/>
      <c r="F26" s="164"/>
      <c r="G26" s="164"/>
      <c r="H26" s="242"/>
    </row>
    <row r="27" spans="2:11" ht="15.75" customHeight="1" x14ac:dyDescent="0.2">
      <c r="B27" s="241"/>
      <c r="C27" s="245"/>
      <c r="D27" s="170"/>
      <c r="E27" s="171"/>
      <c r="F27" s="246"/>
      <c r="G27" s="247"/>
      <c r="H27" s="242"/>
    </row>
    <row r="28" spans="2:11" ht="15.75" customHeight="1" x14ac:dyDescent="0.25">
      <c r="B28" s="241"/>
      <c r="C28" s="172" t="s">
        <v>1354</v>
      </c>
      <c r="D28" s="164"/>
      <c r="E28" s="164"/>
      <c r="F28" s="164"/>
      <c r="G28" s="164"/>
      <c r="H28" s="242"/>
    </row>
    <row r="29" spans="2:11" ht="15.75" x14ac:dyDescent="0.25">
      <c r="B29" s="241"/>
      <c r="C29" s="166"/>
      <c r="D29" s="166"/>
      <c r="E29" s="166"/>
      <c r="F29" s="166"/>
      <c r="G29" s="166"/>
      <c r="H29" s="242"/>
    </row>
    <row r="30" spans="2:11" ht="15.75" x14ac:dyDescent="0.2">
      <c r="B30" s="241"/>
      <c r="C30" s="173" t="s">
        <v>1355</v>
      </c>
      <c r="D30" s="174"/>
      <c r="E30" s="163"/>
      <c r="F30" s="175"/>
      <c r="G30" s="163"/>
      <c r="H30" s="242"/>
    </row>
    <row r="31" spans="2:11" ht="15" x14ac:dyDescent="0.2">
      <c r="B31" s="241"/>
      <c r="C31" s="176" t="s">
        <v>1356</v>
      </c>
      <c r="D31" s="163"/>
      <c r="E31" s="270">
        <v>676240857.74123764</v>
      </c>
      <c r="F31" s="163"/>
      <c r="G31" s="163"/>
      <c r="H31" s="242"/>
      <c r="J31" s="283"/>
      <c r="K31" s="283"/>
    </row>
    <row r="32" spans="2:11" ht="15.75" x14ac:dyDescent="0.2">
      <c r="B32" s="241"/>
      <c r="C32" s="177" t="s">
        <v>1357</v>
      </c>
      <c r="D32" s="163"/>
      <c r="E32" s="174"/>
      <c r="F32" s="163"/>
      <c r="G32" s="163"/>
      <c r="H32" s="242"/>
      <c r="J32" s="283"/>
      <c r="K32" s="283"/>
    </row>
    <row r="33" spans="2:11" ht="15" x14ac:dyDescent="0.2">
      <c r="B33" s="241"/>
      <c r="C33" s="178" t="s">
        <v>1358</v>
      </c>
      <c r="D33" s="163"/>
      <c r="E33" s="179">
        <v>0.8</v>
      </c>
      <c r="F33" s="163"/>
      <c r="G33" s="163"/>
      <c r="H33" s="242"/>
      <c r="J33" s="283"/>
      <c r="K33" s="283"/>
    </row>
    <row r="34" spans="2:11" ht="15.75" x14ac:dyDescent="0.2">
      <c r="B34" s="241"/>
      <c r="C34" s="177" t="s">
        <v>1359</v>
      </c>
      <c r="D34" s="163"/>
      <c r="E34" s="174"/>
      <c r="F34" s="163"/>
      <c r="G34" s="163"/>
      <c r="H34" s="242"/>
      <c r="J34" s="283"/>
      <c r="K34" s="283"/>
    </row>
    <row r="35" spans="2:11" ht="15" x14ac:dyDescent="0.2">
      <c r="B35" s="241"/>
      <c r="C35" s="176" t="s">
        <v>1360</v>
      </c>
      <c r="D35" s="176"/>
      <c r="E35" s="270">
        <v>641743.86999999906</v>
      </c>
      <c r="F35" s="163"/>
      <c r="G35" s="163"/>
      <c r="H35" s="242"/>
      <c r="J35" s="283"/>
      <c r="K35" s="283"/>
    </row>
    <row r="36" spans="2:11" ht="15.75" x14ac:dyDescent="0.2">
      <c r="B36" s="241"/>
      <c r="C36" s="177" t="s">
        <v>1359</v>
      </c>
      <c r="D36" s="163"/>
      <c r="E36" s="174"/>
      <c r="F36" s="163"/>
      <c r="G36" s="163"/>
      <c r="H36" s="242"/>
      <c r="J36" s="283"/>
      <c r="K36" s="283"/>
    </row>
    <row r="37" spans="2:11" ht="45" customHeight="1" x14ac:dyDescent="0.2">
      <c r="B37" s="241"/>
      <c r="C37" s="180" t="s">
        <v>1361</v>
      </c>
      <c r="D37" s="180"/>
      <c r="E37" s="175"/>
      <c r="F37" s="163"/>
      <c r="G37" s="163"/>
      <c r="H37" s="242"/>
      <c r="J37" s="283"/>
      <c r="K37" s="283"/>
    </row>
    <row r="38" spans="2:11" ht="15" customHeight="1" x14ac:dyDescent="0.2">
      <c r="B38" s="241"/>
      <c r="C38" s="180"/>
      <c r="D38" s="180"/>
      <c r="E38" s="181"/>
      <c r="F38" s="163"/>
      <c r="G38" s="163"/>
      <c r="H38" s="242"/>
      <c r="J38" s="283"/>
      <c r="K38" s="283"/>
    </row>
    <row r="39" spans="2:11" ht="15.75" customHeight="1" x14ac:dyDescent="0.25">
      <c r="B39" s="241"/>
      <c r="C39" s="182" t="s">
        <v>1359</v>
      </c>
      <c r="D39" s="163"/>
      <c r="E39" s="163"/>
      <c r="F39" s="163"/>
      <c r="G39" s="163"/>
      <c r="H39" s="242"/>
      <c r="J39" s="283"/>
      <c r="K39" s="283"/>
    </row>
    <row r="40" spans="2:11" ht="30" customHeight="1" x14ac:dyDescent="0.2">
      <c r="B40" s="241"/>
      <c r="C40" s="183" t="s">
        <v>1362</v>
      </c>
      <c r="D40" s="183"/>
      <c r="E40" s="174"/>
      <c r="F40" s="158"/>
      <c r="G40" s="163"/>
      <c r="H40" s="242"/>
      <c r="J40" s="283"/>
      <c r="K40" s="283"/>
    </row>
    <row r="41" spans="2:11" ht="15" customHeight="1" x14ac:dyDescent="0.2">
      <c r="B41" s="241"/>
      <c r="C41" s="183"/>
      <c r="D41" s="183"/>
      <c r="E41" s="174"/>
      <c r="F41" s="163"/>
      <c r="G41" s="163"/>
      <c r="H41" s="242"/>
      <c r="J41" s="283"/>
      <c r="K41" s="283"/>
    </row>
    <row r="42" spans="2:11" ht="15" customHeight="1" x14ac:dyDescent="0.2">
      <c r="B42" s="241"/>
      <c r="C42" s="184"/>
      <c r="D42" s="184"/>
      <c r="E42" s="174"/>
      <c r="F42" s="270">
        <v>541634430.06299019</v>
      </c>
      <c r="G42" s="163"/>
      <c r="H42" s="242"/>
      <c r="J42" s="283"/>
      <c r="K42" s="283"/>
    </row>
    <row r="43" spans="2:11" ht="15.75" x14ac:dyDescent="0.2">
      <c r="B43" s="241"/>
      <c r="C43" s="177" t="s">
        <v>1363</v>
      </c>
      <c r="D43" s="163"/>
      <c r="E43" s="163"/>
      <c r="F43" s="158"/>
      <c r="G43" s="163"/>
      <c r="H43" s="242"/>
      <c r="J43" s="283"/>
      <c r="K43" s="283"/>
    </row>
    <row r="44" spans="2:11" ht="75" customHeight="1" x14ac:dyDescent="0.2">
      <c r="B44" s="241"/>
      <c r="C44" s="185" t="s">
        <v>1364</v>
      </c>
      <c r="D44" s="185"/>
      <c r="E44" s="292">
        <v>11635753.424657533</v>
      </c>
      <c r="F44" s="174"/>
      <c r="G44" s="163"/>
      <c r="H44" s="242"/>
      <c r="J44" s="283"/>
      <c r="K44" s="283"/>
    </row>
    <row r="45" spans="2:11" ht="15" customHeight="1" x14ac:dyDescent="0.2">
      <c r="B45" s="241"/>
      <c r="C45" s="158"/>
      <c r="D45" s="163"/>
      <c r="E45" s="293"/>
      <c r="F45" s="186">
        <v>529998676.63833266</v>
      </c>
      <c r="G45" s="163"/>
      <c r="H45" s="242"/>
      <c r="J45" s="283"/>
      <c r="K45" s="283"/>
    </row>
    <row r="46" spans="2:11" ht="15.75" customHeight="1" x14ac:dyDescent="0.2">
      <c r="B46" s="241"/>
      <c r="C46" s="173" t="s">
        <v>1365</v>
      </c>
      <c r="D46" s="163"/>
      <c r="E46" s="294"/>
      <c r="F46" s="158"/>
      <c r="G46" s="163"/>
      <c r="H46" s="242"/>
      <c r="J46" s="283"/>
      <c r="K46" s="283"/>
    </row>
    <row r="47" spans="2:11" ht="30" customHeight="1" x14ac:dyDescent="0.2">
      <c r="B47" s="241"/>
      <c r="C47" s="188" t="s">
        <v>1366</v>
      </c>
      <c r="D47" s="188"/>
      <c r="E47" s="295"/>
      <c r="F47" s="186">
        <v>505000000</v>
      </c>
      <c r="G47" s="163"/>
      <c r="H47" s="242"/>
      <c r="J47" s="283"/>
      <c r="K47" s="283"/>
    </row>
    <row r="48" spans="2:11" ht="15" customHeight="1" x14ac:dyDescent="0.2">
      <c r="B48" s="241"/>
      <c r="C48" s="158"/>
      <c r="D48" s="163"/>
      <c r="E48" s="174"/>
      <c r="F48" s="158"/>
      <c r="G48" s="158"/>
      <c r="H48" s="242"/>
      <c r="J48" s="283"/>
      <c r="K48" s="283"/>
    </row>
    <row r="49" spans="2:11" ht="15.75" customHeight="1" x14ac:dyDescent="0.25">
      <c r="B49" s="241"/>
      <c r="C49" s="189" t="s">
        <v>1367</v>
      </c>
      <c r="D49" s="163"/>
      <c r="E49" s="161" t="s">
        <v>1368</v>
      </c>
      <c r="F49" s="163"/>
      <c r="G49" s="163"/>
      <c r="H49" s="242"/>
      <c r="J49" s="283"/>
      <c r="K49" s="283"/>
    </row>
    <row r="50" spans="2:11" ht="15" x14ac:dyDescent="0.2">
      <c r="B50" s="241"/>
      <c r="C50" s="187"/>
      <c r="D50" s="163"/>
      <c r="E50" s="163"/>
      <c r="F50" s="163"/>
      <c r="G50" s="163"/>
      <c r="H50" s="242"/>
      <c r="J50" s="283"/>
      <c r="K50" s="283"/>
    </row>
    <row r="51" spans="2:11" ht="15.75" x14ac:dyDescent="0.25">
      <c r="B51" s="241"/>
      <c r="C51" s="172" t="s">
        <v>1369</v>
      </c>
      <c r="D51" s="164"/>
      <c r="E51" s="164"/>
      <c r="F51" s="164"/>
      <c r="G51" s="164"/>
      <c r="H51" s="242"/>
      <c r="J51" s="283"/>
      <c r="K51" s="283"/>
    </row>
    <row r="52" spans="2:11" ht="15" x14ac:dyDescent="0.2">
      <c r="B52" s="241"/>
      <c r="C52" s="163"/>
      <c r="D52" s="163"/>
      <c r="E52" s="163"/>
      <c r="F52" s="163"/>
      <c r="G52" s="163"/>
      <c r="H52" s="242"/>
      <c r="J52" s="283"/>
      <c r="K52" s="283"/>
    </row>
    <row r="53" spans="2:11" ht="15" x14ac:dyDescent="0.2">
      <c r="B53" s="241"/>
      <c r="C53" s="190" t="s">
        <v>1370</v>
      </c>
      <c r="D53" s="163"/>
      <c r="E53" s="186">
        <v>680565577.2536701</v>
      </c>
      <c r="F53" s="163"/>
      <c r="G53" s="163"/>
      <c r="H53" s="242"/>
      <c r="J53" s="283"/>
      <c r="K53" s="283"/>
    </row>
    <row r="54" spans="2:11" ht="15.75" x14ac:dyDescent="0.25">
      <c r="B54" s="241"/>
      <c r="C54" s="191" t="s">
        <v>1359</v>
      </c>
      <c r="D54" s="163"/>
      <c r="E54" s="186"/>
      <c r="F54" s="163"/>
      <c r="G54" s="163"/>
      <c r="H54" s="242"/>
      <c r="J54" s="283"/>
      <c r="K54" s="283"/>
    </row>
    <row r="55" spans="2:11" ht="15" x14ac:dyDescent="0.2">
      <c r="B55" s="241"/>
      <c r="C55" s="190" t="s">
        <v>1371</v>
      </c>
      <c r="D55" s="163"/>
      <c r="E55" s="186"/>
      <c r="F55" s="163"/>
      <c r="G55" s="163"/>
      <c r="H55" s="242"/>
      <c r="J55" s="283"/>
      <c r="K55" s="283"/>
    </row>
    <row r="56" spans="2:11" ht="15.75" x14ac:dyDescent="0.25">
      <c r="B56" s="241"/>
      <c r="C56" s="191" t="s">
        <v>1359</v>
      </c>
      <c r="D56" s="163"/>
      <c r="E56" s="186"/>
      <c r="F56" s="163"/>
      <c r="G56" s="163"/>
      <c r="H56" s="242"/>
      <c r="J56" s="283"/>
      <c r="K56" s="283"/>
    </row>
    <row r="57" spans="2:11" ht="15" x14ac:dyDescent="0.2">
      <c r="B57" s="241"/>
      <c r="C57" s="190" t="s">
        <v>1372</v>
      </c>
      <c r="D57" s="163"/>
      <c r="E57" s="186"/>
      <c r="F57" s="163"/>
      <c r="G57" s="163"/>
      <c r="H57" s="242"/>
      <c r="J57" s="283"/>
      <c r="K57" s="283"/>
    </row>
    <row r="58" spans="2:11" ht="15.75" x14ac:dyDescent="0.25">
      <c r="B58" s="241"/>
      <c r="C58" s="191" t="s">
        <v>1359</v>
      </c>
      <c r="D58" s="163"/>
      <c r="E58" s="186"/>
      <c r="F58" s="163"/>
      <c r="G58" s="163"/>
      <c r="H58" s="242"/>
      <c r="J58" s="283"/>
      <c r="K58" s="283"/>
    </row>
    <row r="59" spans="2:11" ht="45" customHeight="1" x14ac:dyDescent="0.2">
      <c r="B59" s="241"/>
      <c r="C59" s="192" t="s">
        <v>1373</v>
      </c>
      <c r="D59" s="192"/>
      <c r="E59" s="186"/>
      <c r="F59" s="163"/>
      <c r="G59" s="163"/>
      <c r="H59" s="242"/>
      <c r="J59" s="283"/>
      <c r="K59" s="283"/>
    </row>
    <row r="60" spans="2:11" ht="15" customHeight="1" x14ac:dyDescent="0.2">
      <c r="B60" s="241"/>
      <c r="C60" s="192"/>
      <c r="D60" s="192"/>
      <c r="E60" s="186"/>
      <c r="F60" s="158"/>
      <c r="G60" s="163"/>
      <c r="H60" s="242"/>
      <c r="J60" s="283"/>
      <c r="K60" s="283"/>
    </row>
    <row r="61" spans="2:11" ht="15" customHeight="1" x14ac:dyDescent="0.2">
      <c r="B61" s="241"/>
      <c r="C61" s="193"/>
      <c r="D61" s="193"/>
      <c r="E61" s="186"/>
      <c r="F61" s="271">
        <v>680565577.2536701</v>
      </c>
      <c r="G61" s="163"/>
      <c r="H61" s="242"/>
      <c r="J61" s="283"/>
      <c r="K61" s="283"/>
    </row>
    <row r="62" spans="2:11" ht="15.75" x14ac:dyDescent="0.2">
      <c r="B62" s="241"/>
      <c r="C62" s="173" t="s">
        <v>1365</v>
      </c>
      <c r="D62" s="163"/>
      <c r="E62" s="186"/>
      <c r="F62" s="163"/>
      <c r="G62" s="163"/>
      <c r="H62" s="242"/>
      <c r="J62" s="283"/>
      <c r="K62" s="283"/>
    </row>
    <row r="63" spans="2:11" ht="15" x14ac:dyDescent="0.2">
      <c r="B63" s="241"/>
      <c r="C63" s="187" t="s">
        <v>1374</v>
      </c>
      <c r="D63" s="163"/>
      <c r="E63" s="186">
        <v>557824378.38999999</v>
      </c>
      <c r="F63" s="163"/>
      <c r="G63" s="163"/>
      <c r="H63" s="242"/>
      <c r="J63" s="283"/>
      <c r="K63" s="283"/>
    </row>
    <row r="64" spans="2:11" ht="15" x14ac:dyDescent="0.2">
      <c r="B64" s="241"/>
      <c r="C64" s="174"/>
      <c r="D64" s="163"/>
      <c r="E64" s="174"/>
      <c r="F64" s="163"/>
      <c r="G64" s="163"/>
      <c r="H64" s="242"/>
      <c r="J64" s="283"/>
      <c r="K64" s="283"/>
    </row>
    <row r="65" spans="2:11" ht="32.25" customHeight="1" x14ac:dyDescent="0.2">
      <c r="B65" s="241"/>
      <c r="C65" s="194" t="s">
        <v>1367</v>
      </c>
      <c r="D65" s="195"/>
      <c r="E65" s="194" t="s">
        <v>1368</v>
      </c>
      <c r="F65" s="306" t="s">
        <v>1375</v>
      </c>
      <c r="G65" s="306"/>
      <c r="H65" s="242"/>
      <c r="J65" s="283"/>
      <c r="K65" s="283"/>
    </row>
    <row r="66" spans="2:11" ht="15.75" customHeight="1" x14ac:dyDescent="0.2">
      <c r="B66" s="241"/>
      <c r="C66" s="174"/>
      <c r="D66" s="163"/>
      <c r="E66" s="174"/>
      <c r="F66" s="163"/>
      <c r="G66" s="163"/>
      <c r="H66" s="242"/>
      <c r="J66" s="283"/>
      <c r="K66" s="283"/>
    </row>
    <row r="67" spans="2:11" ht="15.75" customHeight="1" x14ac:dyDescent="0.25">
      <c r="B67" s="241"/>
      <c r="C67" s="172" t="s">
        <v>1376</v>
      </c>
      <c r="D67" s="164"/>
      <c r="E67" s="164"/>
      <c r="F67" s="164"/>
      <c r="G67" s="164"/>
      <c r="H67" s="242"/>
      <c r="J67" s="283"/>
      <c r="K67" s="283"/>
    </row>
    <row r="68" spans="2:11" ht="15" x14ac:dyDescent="0.2">
      <c r="B68" s="241"/>
      <c r="C68" s="174"/>
      <c r="D68" s="163"/>
      <c r="E68" s="174"/>
      <c r="F68" s="163"/>
      <c r="G68" s="163"/>
      <c r="H68" s="242"/>
      <c r="J68" s="283"/>
      <c r="K68" s="283"/>
    </row>
    <row r="69" spans="2:11" ht="15" x14ac:dyDescent="0.2">
      <c r="B69" s="241"/>
      <c r="C69" s="187" t="s">
        <v>1377</v>
      </c>
      <c r="D69" s="163"/>
      <c r="E69" s="270">
        <v>15748068.123137973</v>
      </c>
      <c r="F69" s="163"/>
      <c r="G69" s="163"/>
      <c r="H69" s="242"/>
      <c r="J69" s="283"/>
      <c r="K69" s="283"/>
    </row>
    <row r="70" spans="2:11" ht="15" x14ac:dyDescent="0.2">
      <c r="B70" s="241"/>
      <c r="C70" s="187" t="s">
        <v>1378</v>
      </c>
      <c r="D70" s="163"/>
      <c r="E70" s="186"/>
      <c r="F70" s="163"/>
      <c r="G70" s="163"/>
      <c r="H70" s="242"/>
      <c r="J70" s="283"/>
      <c r="K70" s="283"/>
    </row>
    <row r="71" spans="2:11" ht="15" x14ac:dyDescent="0.2">
      <c r="B71" s="241"/>
      <c r="C71" s="187" t="s">
        <v>1379</v>
      </c>
      <c r="D71" s="163"/>
      <c r="E71" s="186">
        <v>4500</v>
      </c>
      <c r="F71" s="163"/>
      <c r="G71" s="163"/>
      <c r="H71" s="242"/>
      <c r="J71" s="283"/>
      <c r="K71" s="283"/>
    </row>
    <row r="72" spans="2:11" ht="15" x14ac:dyDescent="0.2">
      <c r="B72" s="241"/>
      <c r="C72" s="187"/>
      <c r="D72" s="163"/>
      <c r="E72" s="186"/>
      <c r="F72" s="163"/>
      <c r="G72" s="163"/>
      <c r="H72" s="242"/>
      <c r="J72" s="283"/>
      <c r="K72" s="283"/>
    </row>
    <row r="73" spans="2:11" ht="15" x14ac:dyDescent="0.2">
      <c r="B73" s="241"/>
      <c r="C73" s="187" t="s">
        <v>1380</v>
      </c>
      <c r="D73" s="163"/>
      <c r="E73" s="186">
        <v>12500000</v>
      </c>
      <c r="F73" s="163"/>
      <c r="G73" s="163"/>
      <c r="H73" s="242"/>
      <c r="J73" s="283"/>
      <c r="K73" s="283"/>
    </row>
    <row r="74" spans="2:11" ht="15.75" x14ac:dyDescent="0.25">
      <c r="B74" s="241"/>
      <c r="C74" s="196"/>
      <c r="D74" s="163"/>
      <c r="E74" s="174"/>
      <c r="F74" s="163"/>
      <c r="G74" s="163"/>
      <c r="H74" s="242"/>
      <c r="J74" s="283"/>
      <c r="K74" s="283"/>
    </row>
    <row r="75" spans="2:11" ht="15.75" x14ac:dyDescent="0.25">
      <c r="B75" s="241"/>
      <c r="C75" s="161" t="s">
        <v>1367</v>
      </c>
      <c r="D75" s="163"/>
      <c r="E75" s="161" t="s">
        <v>1368</v>
      </c>
      <c r="F75" s="163"/>
      <c r="G75" s="163"/>
      <c r="H75" s="242"/>
      <c r="J75" s="283"/>
      <c r="K75" s="283"/>
    </row>
    <row r="76" spans="2:11" ht="15" x14ac:dyDescent="0.2">
      <c r="B76" s="241"/>
      <c r="C76" s="163"/>
      <c r="D76" s="163"/>
      <c r="E76" s="163"/>
      <c r="F76" s="163"/>
      <c r="G76" s="163"/>
      <c r="H76" s="242"/>
    </row>
    <row r="77" spans="2:11" x14ac:dyDescent="0.2">
      <c r="B77" s="241"/>
      <c r="C77" s="197" t="s">
        <v>1381</v>
      </c>
      <c r="D77" s="197"/>
      <c r="E77" s="197"/>
      <c r="F77" s="197"/>
      <c r="G77" s="197"/>
      <c r="H77" s="242"/>
    </row>
    <row r="78" spans="2:11" ht="12.75" customHeight="1" x14ac:dyDescent="0.2">
      <c r="B78" s="241"/>
      <c r="C78" s="307" t="s">
        <v>1382</v>
      </c>
      <c r="D78" s="307"/>
      <c r="E78" s="307"/>
      <c r="F78" s="307"/>
      <c r="G78" s="307"/>
      <c r="H78" s="242"/>
    </row>
    <row r="79" spans="2:11" ht="12.75" customHeight="1" x14ac:dyDescent="0.2">
      <c r="B79" s="241"/>
      <c r="C79" s="308" t="s">
        <v>1383</v>
      </c>
      <c r="D79" s="308"/>
      <c r="E79" s="308"/>
      <c r="F79" s="308"/>
      <c r="G79" s="308"/>
      <c r="H79" s="242"/>
    </row>
    <row r="80" spans="2:11" ht="12.75" customHeight="1" x14ac:dyDescent="0.2">
      <c r="B80" s="241"/>
      <c r="C80" s="308" t="s">
        <v>1384</v>
      </c>
      <c r="D80" s="308"/>
      <c r="E80" s="308"/>
      <c r="F80" s="308"/>
      <c r="G80" s="308"/>
      <c r="H80" s="242"/>
    </row>
    <row r="81" spans="2:8" ht="15" customHeight="1" x14ac:dyDescent="0.2">
      <c r="B81" s="241"/>
      <c r="C81" s="158"/>
      <c r="D81" s="158"/>
      <c r="E81" s="158"/>
      <c r="F81" s="163"/>
      <c r="G81" s="163"/>
      <c r="H81" s="242"/>
    </row>
    <row r="82" spans="2:8" ht="15" x14ac:dyDescent="0.2">
      <c r="B82" s="241"/>
      <c r="C82" s="158"/>
      <c r="D82" s="158"/>
      <c r="E82" s="158"/>
      <c r="F82" s="163"/>
      <c r="G82" s="163"/>
      <c r="H82" s="242"/>
    </row>
    <row r="83" spans="2:8" ht="15.75" x14ac:dyDescent="0.25">
      <c r="B83" s="241"/>
      <c r="C83" s="164" t="s">
        <v>1385</v>
      </c>
      <c r="D83" s="164"/>
      <c r="E83" s="164"/>
      <c r="F83" s="164"/>
      <c r="G83" s="164"/>
      <c r="H83" s="242"/>
    </row>
    <row r="84" spans="2:8" ht="15" x14ac:dyDescent="0.2">
      <c r="B84" s="241"/>
      <c r="C84" s="198"/>
      <c r="D84" s="187"/>
      <c r="E84" s="187"/>
      <c r="F84" s="187"/>
      <c r="G84" s="187"/>
      <c r="H84" s="242"/>
    </row>
    <row r="85" spans="2:8" ht="15.75" x14ac:dyDescent="0.25">
      <c r="B85" s="241"/>
      <c r="C85" s="235" t="s">
        <v>1489</v>
      </c>
      <c r="D85" s="236" t="s">
        <v>1386</v>
      </c>
      <c r="E85" s="159"/>
      <c r="F85" s="159"/>
      <c r="G85" s="159"/>
      <c r="H85" s="242"/>
    </row>
    <row r="86" spans="2:8" ht="15" x14ac:dyDescent="0.2">
      <c r="B86" s="241"/>
      <c r="C86" s="199" t="s">
        <v>1387</v>
      </c>
      <c r="D86" s="200">
        <v>682651091.59999919</v>
      </c>
      <c r="E86" s="159"/>
      <c r="F86" s="159"/>
      <c r="G86" s="201"/>
      <c r="H86" s="242"/>
    </row>
    <row r="87" spans="2:8" ht="15" x14ac:dyDescent="0.2">
      <c r="B87" s="241"/>
      <c r="C87" s="199" t="s">
        <v>1388</v>
      </c>
      <c r="D87" s="202">
        <v>1399604351.2899919</v>
      </c>
      <c r="E87" s="248"/>
      <c r="F87" s="159"/>
      <c r="G87" s="249"/>
      <c r="H87" s="242"/>
    </row>
    <row r="88" spans="2:8" ht="15" x14ac:dyDescent="0.2">
      <c r="B88" s="241"/>
      <c r="C88" s="199" t="s">
        <v>1389</v>
      </c>
      <c r="D88" s="200">
        <v>34529.645503287771</v>
      </c>
      <c r="E88" s="159"/>
      <c r="F88" s="159"/>
      <c r="G88" s="201"/>
      <c r="H88" s="242"/>
    </row>
    <row r="89" spans="2:8" ht="15" x14ac:dyDescent="0.2">
      <c r="B89" s="241"/>
      <c r="C89" s="199" t="s">
        <v>1390</v>
      </c>
      <c r="D89" s="200">
        <v>79085.656463833497</v>
      </c>
      <c r="E89" s="159"/>
      <c r="F89" s="159"/>
      <c r="G89" s="201"/>
      <c r="H89" s="242"/>
    </row>
    <row r="90" spans="2:8" ht="15" x14ac:dyDescent="0.2">
      <c r="B90" s="241"/>
      <c r="C90" s="199" t="s">
        <v>1391</v>
      </c>
      <c r="D90" s="200">
        <v>501983.04</v>
      </c>
      <c r="E90" s="159"/>
      <c r="F90" s="159"/>
      <c r="G90" s="201"/>
      <c r="H90" s="242"/>
    </row>
    <row r="91" spans="2:8" ht="15" x14ac:dyDescent="0.2">
      <c r="B91" s="241"/>
      <c r="C91" s="199" t="s">
        <v>1392</v>
      </c>
      <c r="D91" s="200">
        <v>761000</v>
      </c>
      <c r="E91" s="159"/>
      <c r="F91" s="159"/>
      <c r="G91" s="201"/>
      <c r="H91" s="242"/>
    </row>
    <row r="92" spans="2:8" ht="15" x14ac:dyDescent="0.2">
      <c r="B92" s="241"/>
      <c r="C92" s="199" t="s">
        <v>1393</v>
      </c>
      <c r="D92" s="200">
        <v>19770</v>
      </c>
      <c r="E92" s="159"/>
      <c r="F92" s="159"/>
      <c r="G92" s="201"/>
      <c r="H92" s="242"/>
    </row>
    <row r="93" spans="2:8" ht="15" x14ac:dyDescent="0.2">
      <c r="B93" s="241"/>
      <c r="C93" s="199" t="s">
        <v>1394</v>
      </c>
      <c r="D93" s="272">
        <v>9.8008133484433184</v>
      </c>
      <c r="E93" s="250"/>
      <c r="F93" s="203"/>
      <c r="G93" s="204"/>
      <c r="H93" s="242"/>
    </row>
    <row r="94" spans="2:8" ht="15" x14ac:dyDescent="0.2">
      <c r="B94" s="241"/>
      <c r="C94" s="199" t="s">
        <v>1395</v>
      </c>
      <c r="D94" s="205">
        <v>12.990927572411069</v>
      </c>
      <c r="E94" s="250"/>
      <c r="F94" s="203"/>
      <c r="G94" s="206"/>
      <c r="H94" s="242"/>
    </row>
    <row r="95" spans="2:8" ht="15" x14ac:dyDescent="0.2">
      <c r="B95" s="241"/>
      <c r="C95" s="199" t="s">
        <v>1396</v>
      </c>
      <c r="D95" s="272">
        <v>22.79174092085437</v>
      </c>
      <c r="E95" s="250"/>
      <c r="F95" s="203"/>
      <c r="G95" s="207"/>
      <c r="H95" s="242"/>
    </row>
    <row r="96" spans="2:8" ht="15" x14ac:dyDescent="0.2">
      <c r="B96" s="241"/>
      <c r="C96" s="199" t="s">
        <v>1397</v>
      </c>
      <c r="D96" s="273">
        <v>0.63082191902262441</v>
      </c>
      <c r="E96" s="159"/>
      <c r="F96" s="203"/>
      <c r="G96" s="207"/>
      <c r="H96" s="242"/>
    </row>
    <row r="97" spans="2:8" ht="15" x14ac:dyDescent="0.2">
      <c r="B97" s="241"/>
      <c r="C97" s="199" t="s">
        <v>1398</v>
      </c>
      <c r="D97" s="273">
        <v>0.36110556007730216</v>
      </c>
      <c r="E97" s="159"/>
      <c r="F97" s="203"/>
      <c r="G97" s="207"/>
      <c r="H97" s="242"/>
    </row>
    <row r="98" spans="2:8" ht="15" x14ac:dyDescent="0.2">
      <c r="B98" s="241"/>
      <c r="C98" s="199" t="s">
        <v>1399</v>
      </c>
      <c r="D98" s="273">
        <v>0.51523609804288562</v>
      </c>
      <c r="E98" s="159"/>
      <c r="F98" s="207"/>
      <c r="G98" s="207"/>
      <c r="H98" s="242"/>
    </row>
    <row r="99" spans="2:8" ht="15" x14ac:dyDescent="0.2">
      <c r="B99" s="241"/>
      <c r="C99" s="199" t="s">
        <v>1400</v>
      </c>
      <c r="D99" s="274">
        <v>2.3378902768706834E-2</v>
      </c>
      <c r="E99" s="159"/>
      <c r="F99" s="207"/>
      <c r="G99" s="207"/>
      <c r="H99" s="242"/>
    </row>
    <row r="100" spans="2:8" ht="15" x14ac:dyDescent="0.2">
      <c r="B100" s="241"/>
      <c r="C100" s="199" t="s">
        <v>1401</v>
      </c>
      <c r="D100" s="274">
        <v>0.95259144960253783</v>
      </c>
      <c r="E100" s="159"/>
      <c r="F100" s="207"/>
      <c r="G100" s="207"/>
      <c r="H100" s="242"/>
    </row>
    <row r="101" spans="2:8" ht="15" x14ac:dyDescent="0.2">
      <c r="B101" s="241"/>
      <c r="C101" s="199" t="s">
        <v>1402</v>
      </c>
      <c r="D101" s="274">
        <v>2.9612724638906924E-2</v>
      </c>
      <c r="E101" s="159"/>
      <c r="F101" s="207"/>
      <c r="G101" s="207"/>
      <c r="H101" s="242"/>
    </row>
    <row r="102" spans="2:8" ht="15" x14ac:dyDescent="0.2">
      <c r="B102" s="241"/>
      <c r="C102" s="199" t="s">
        <v>1403</v>
      </c>
      <c r="D102" s="274">
        <v>1.7795825758553586E-2</v>
      </c>
      <c r="E102" s="159"/>
      <c r="F102" s="207"/>
      <c r="G102" s="207"/>
      <c r="H102" s="242"/>
    </row>
    <row r="103" spans="2:8" ht="15" x14ac:dyDescent="0.2">
      <c r="B103" s="241"/>
      <c r="C103" s="199" t="s">
        <v>1404</v>
      </c>
      <c r="D103" s="200" t="s">
        <v>162</v>
      </c>
      <c r="E103" s="208"/>
      <c r="F103" s="209"/>
      <c r="G103" s="158"/>
      <c r="H103" s="242"/>
    </row>
    <row r="104" spans="2:8" ht="15" x14ac:dyDescent="0.2">
      <c r="B104" s="241"/>
      <c r="C104" s="159"/>
      <c r="D104" s="159"/>
      <c r="E104" s="159"/>
      <c r="F104" s="159"/>
      <c r="G104" s="159"/>
      <c r="H104" s="242"/>
    </row>
    <row r="105" spans="2:8" ht="15" x14ac:dyDescent="0.2">
      <c r="B105" s="241"/>
      <c r="C105" s="159"/>
      <c r="D105" s="159"/>
      <c r="E105" s="159"/>
      <c r="F105" s="159"/>
      <c r="G105" s="159"/>
      <c r="H105" s="242"/>
    </row>
    <row r="106" spans="2:8" ht="15.75" x14ac:dyDescent="0.25">
      <c r="B106" s="241"/>
      <c r="C106" s="161" t="s">
        <v>1405</v>
      </c>
      <c r="D106" s="203"/>
      <c r="E106" s="159"/>
      <c r="F106" s="159"/>
      <c r="G106" s="159"/>
      <c r="H106" s="242"/>
    </row>
    <row r="107" spans="2:8" ht="15" x14ac:dyDescent="0.2">
      <c r="B107" s="241"/>
      <c r="C107" s="159"/>
      <c r="D107" s="203"/>
      <c r="E107" s="159"/>
      <c r="F107" s="159"/>
      <c r="G107" s="159"/>
      <c r="H107" s="242"/>
    </row>
    <row r="108" spans="2:8" ht="15.75" x14ac:dyDescent="0.25">
      <c r="B108" s="241"/>
      <c r="C108" s="210" t="s">
        <v>1406</v>
      </c>
      <c r="D108" s="211" t="s">
        <v>695</v>
      </c>
      <c r="E108" s="210" t="s">
        <v>1407</v>
      </c>
      <c r="F108" s="210" t="s">
        <v>1408</v>
      </c>
      <c r="G108" s="210" t="s">
        <v>1407</v>
      </c>
      <c r="H108" s="242"/>
    </row>
    <row r="109" spans="2:8" ht="15" x14ac:dyDescent="0.2">
      <c r="B109" s="241"/>
      <c r="C109" s="251" t="s">
        <v>1409</v>
      </c>
      <c r="D109" s="275">
        <v>6804</v>
      </c>
      <c r="E109" s="212">
        <v>0.34415781487101671</v>
      </c>
      <c r="F109" s="208">
        <v>130851578.40000014</v>
      </c>
      <c r="G109" s="212">
        <v>0.19168149001755747</v>
      </c>
      <c r="H109" s="242"/>
    </row>
    <row r="110" spans="2:8" ht="15" x14ac:dyDescent="0.2">
      <c r="B110" s="241"/>
      <c r="C110" s="251" t="s">
        <v>1410</v>
      </c>
      <c r="D110" s="275">
        <v>4197</v>
      </c>
      <c r="E110" s="212">
        <v>0.21229135053110773</v>
      </c>
      <c r="F110" s="208">
        <v>138149524.56999996</v>
      </c>
      <c r="G110" s="212">
        <v>0.20237208475885476</v>
      </c>
      <c r="H110" s="242"/>
    </row>
    <row r="111" spans="2:8" ht="15" x14ac:dyDescent="0.2">
      <c r="B111" s="241"/>
      <c r="C111" s="251" t="s">
        <v>1411</v>
      </c>
      <c r="D111" s="275">
        <v>3520</v>
      </c>
      <c r="E111" s="212">
        <v>0.17804754678806273</v>
      </c>
      <c r="F111" s="208">
        <v>148439974.22000015</v>
      </c>
      <c r="G111" s="212">
        <v>0.21744632953283058</v>
      </c>
      <c r="H111" s="242"/>
    </row>
    <row r="112" spans="2:8" ht="15" x14ac:dyDescent="0.2">
      <c r="B112" s="241"/>
      <c r="C112" s="251" t="s">
        <v>1412</v>
      </c>
      <c r="D112" s="275">
        <v>2746</v>
      </c>
      <c r="E112" s="212">
        <v>0.1388973191704603</v>
      </c>
      <c r="F112" s="208">
        <v>129917013.95999981</v>
      </c>
      <c r="G112" s="212">
        <v>0.19031246790435777</v>
      </c>
      <c r="H112" s="242"/>
    </row>
    <row r="113" spans="2:8" ht="15" x14ac:dyDescent="0.2">
      <c r="B113" s="241"/>
      <c r="C113" s="251" t="s">
        <v>1413</v>
      </c>
      <c r="D113" s="275">
        <v>1622</v>
      </c>
      <c r="E113" s="212">
        <v>8.2043500252908449E-2</v>
      </c>
      <c r="F113" s="208">
        <v>85386596.150000051</v>
      </c>
      <c r="G113" s="212">
        <v>0.12508087542916049</v>
      </c>
      <c r="H113" s="242"/>
    </row>
    <row r="114" spans="2:8" ht="15" x14ac:dyDescent="0.2">
      <c r="B114" s="241"/>
      <c r="C114" s="251" t="s">
        <v>1414</v>
      </c>
      <c r="D114" s="275">
        <v>666</v>
      </c>
      <c r="E114" s="212">
        <v>3.3687405159332322E-2</v>
      </c>
      <c r="F114" s="208">
        <v>36596094.880000003</v>
      </c>
      <c r="G114" s="212">
        <v>5.3608783945874809E-2</v>
      </c>
      <c r="H114" s="242"/>
    </row>
    <row r="115" spans="2:8" ht="15" x14ac:dyDescent="0.2">
      <c r="B115" s="241"/>
      <c r="C115" s="251" t="s">
        <v>1415</v>
      </c>
      <c r="D115" s="275">
        <v>167</v>
      </c>
      <c r="E115" s="212">
        <v>8.4471421345472947E-3</v>
      </c>
      <c r="F115" s="208">
        <v>9844652.5199999958</v>
      </c>
      <c r="G115" s="212">
        <v>1.4421206735238733E-2</v>
      </c>
      <c r="H115" s="242"/>
    </row>
    <row r="116" spans="2:8" ht="15" x14ac:dyDescent="0.2">
      <c r="B116" s="241"/>
      <c r="C116" s="251" t="s">
        <v>1416</v>
      </c>
      <c r="D116" s="275">
        <v>43</v>
      </c>
      <c r="E116" s="212">
        <v>2.1750126454223571E-3</v>
      </c>
      <c r="F116" s="208">
        <v>2879671.9000000004</v>
      </c>
      <c r="G116" s="212">
        <v>4.218365626942183E-3</v>
      </c>
      <c r="H116" s="242"/>
    </row>
    <row r="117" spans="2:8" ht="15" x14ac:dyDescent="0.2">
      <c r="B117" s="241"/>
      <c r="C117" s="251" t="s">
        <v>1417</v>
      </c>
      <c r="D117" s="275">
        <v>1</v>
      </c>
      <c r="E117" s="212">
        <v>5.0581689428426907E-5</v>
      </c>
      <c r="F117" s="208">
        <v>38636.35</v>
      </c>
      <c r="G117" s="212">
        <v>5.6597507094647693E-5</v>
      </c>
      <c r="H117" s="242"/>
    </row>
    <row r="118" spans="2:8" ht="15" x14ac:dyDescent="0.2">
      <c r="B118" s="241"/>
      <c r="C118" s="251" t="s">
        <v>1418</v>
      </c>
      <c r="D118" s="275">
        <v>4</v>
      </c>
      <c r="E118" s="212">
        <v>2.0232675771370763E-4</v>
      </c>
      <c r="F118" s="208">
        <v>547348.65</v>
      </c>
      <c r="G118" s="212">
        <v>8.0179854208849535E-4</v>
      </c>
      <c r="H118" s="242"/>
    </row>
    <row r="119" spans="2:8" ht="15.75" x14ac:dyDescent="0.25">
      <c r="B119" s="241"/>
      <c r="C119" s="213"/>
      <c r="D119" s="214">
        <v>19770</v>
      </c>
      <c r="E119" s="215">
        <v>0.99999999999999989</v>
      </c>
      <c r="F119" s="214">
        <v>682651091.60000014</v>
      </c>
      <c r="G119" s="215">
        <v>0.99999999999999989</v>
      </c>
      <c r="H119" s="242"/>
    </row>
    <row r="120" spans="2:8" ht="15.75" x14ac:dyDescent="0.25">
      <c r="B120" s="241"/>
      <c r="C120" s="216"/>
      <c r="D120" s="217"/>
      <c r="E120" s="218"/>
      <c r="F120" s="217"/>
      <c r="G120" s="218"/>
      <c r="H120" s="242"/>
    </row>
    <row r="121" spans="2:8" ht="15.75" x14ac:dyDescent="0.25">
      <c r="B121" s="241"/>
      <c r="C121" s="161" t="s">
        <v>1419</v>
      </c>
      <c r="D121" s="203"/>
      <c r="E121" s="159"/>
      <c r="F121" s="159"/>
      <c r="G121" s="159"/>
      <c r="H121" s="242"/>
    </row>
    <row r="122" spans="2:8" ht="15" x14ac:dyDescent="0.2">
      <c r="B122" s="241"/>
      <c r="C122" s="159"/>
      <c r="D122" s="203"/>
      <c r="E122" s="159"/>
      <c r="F122" s="159"/>
      <c r="G122" s="159"/>
      <c r="H122" s="242"/>
    </row>
    <row r="123" spans="2:8" ht="15.75" x14ac:dyDescent="0.25">
      <c r="B123" s="241"/>
      <c r="C123" s="210" t="s">
        <v>1420</v>
      </c>
      <c r="D123" s="211" t="s">
        <v>695</v>
      </c>
      <c r="E123" s="210" t="s">
        <v>1407</v>
      </c>
      <c r="F123" s="210" t="s">
        <v>1408</v>
      </c>
      <c r="G123" s="210" t="s">
        <v>1407</v>
      </c>
      <c r="H123" s="242"/>
    </row>
    <row r="124" spans="2:8" ht="15" x14ac:dyDescent="0.2">
      <c r="B124" s="241"/>
      <c r="C124" s="251" t="s">
        <v>1409</v>
      </c>
      <c r="D124" s="275">
        <v>4061</v>
      </c>
      <c r="E124" s="212">
        <v>0.20541224076884168</v>
      </c>
      <c r="F124" s="208">
        <v>62024499.389999993</v>
      </c>
      <c r="G124" s="212">
        <v>9.0858273213372795E-2</v>
      </c>
      <c r="H124" s="242"/>
    </row>
    <row r="125" spans="2:8" ht="15" x14ac:dyDescent="0.2">
      <c r="B125" s="241"/>
      <c r="C125" s="251" t="s">
        <v>1410</v>
      </c>
      <c r="D125" s="275">
        <v>3052</v>
      </c>
      <c r="E125" s="212">
        <v>0.15437531613555894</v>
      </c>
      <c r="F125" s="208">
        <v>79687998.180000022</v>
      </c>
      <c r="G125" s="212">
        <v>0.1167331293548905</v>
      </c>
      <c r="H125" s="242"/>
    </row>
    <row r="126" spans="2:8" ht="15" x14ac:dyDescent="0.2">
      <c r="B126" s="241"/>
      <c r="C126" s="251" t="s">
        <v>1411</v>
      </c>
      <c r="D126" s="275">
        <v>2845</v>
      </c>
      <c r="E126" s="212">
        <v>0.14390490642387455</v>
      </c>
      <c r="F126" s="208">
        <v>92592900.970000178</v>
      </c>
      <c r="G126" s="212">
        <v>0.13563722684890256</v>
      </c>
      <c r="H126" s="242"/>
    </row>
    <row r="127" spans="2:8" ht="15" x14ac:dyDescent="0.2">
      <c r="B127" s="241"/>
      <c r="C127" s="251" t="s">
        <v>1412</v>
      </c>
      <c r="D127" s="275">
        <v>2574</v>
      </c>
      <c r="E127" s="212">
        <v>0.13019726858877087</v>
      </c>
      <c r="F127" s="208">
        <v>98538960.470000029</v>
      </c>
      <c r="G127" s="212">
        <v>0.1443474736692269</v>
      </c>
      <c r="H127" s="242"/>
    </row>
    <row r="128" spans="2:8" ht="15" x14ac:dyDescent="0.2">
      <c r="B128" s="241"/>
      <c r="C128" s="251" t="s">
        <v>1413</v>
      </c>
      <c r="D128" s="275">
        <v>2284</v>
      </c>
      <c r="E128" s="212">
        <v>0.11552857865452706</v>
      </c>
      <c r="F128" s="208">
        <v>100184332.86999992</v>
      </c>
      <c r="G128" s="212">
        <v>0.14675774213615847</v>
      </c>
      <c r="H128" s="242"/>
    </row>
    <row r="129" spans="2:8" ht="15" x14ac:dyDescent="0.2">
      <c r="B129" s="241"/>
      <c r="C129" s="251" t="s">
        <v>1414</v>
      </c>
      <c r="D129" s="275">
        <v>1942</v>
      </c>
      <c r="E129" s="212">
        <v>9.8229640870005061E-2</v>
      </c>
      <c r="F129" s="208">
        <v>92489931.86999993</v>
      </c>
      <c r="G129" s="212">
        <v>0.1354863897649701</v>
      </c>
      <c r="H129" s="242"/>
    </row>
    <row r="130" spans="2:8" ht="15" x14ac:dyDescent="0.2">
      <c r="B130" s="241"/>
      <c r="C130" s="251" t="s">
        <v>1415</v>
      </c>
      <c r="D130" s="275">
        <v>1520</v>
      </c>
      <c r="E130" s="212">
        <v>7.6884167931208905E-2</v>
      </c>
      <c r="F130" s="208">
        <v>76404511.99000001</v>
      </c>
      <c r="G130" s="212">
        <v>0.11192322539311089</v>
      </c>
      <c r="H130" s="242"/>
    </row>
    <row r="131" spans="2:8" ht="15" x14ac:dyDescent="0.2">
      <c r="B131" s="241"/>
      <c r="C131" s="251" t="s">
        <v>1416</v>
      </c>
      <c r="D131" s="275">
        <v>1200</v>
      </c>
      <c r="E131" s="212">
        <v>6.0698027314112293E-2</v>
      </c>
      <c r="F131" s="208">
        <v>64207001.349999949</v>
      </c>
      <c r="G131" s="212">
        <v>9.4055370510741212E-2</v>
      </c>
      <c r="H131" s="242"/>
    </row>
    <row r="132" spans="2:8" ht="15" x14ac:dyDescent="0.2">
      <c r="B132" s="241"/>
      <c r="C132" s="251" t="s">
        <v>1417</v>
      </c>
      <c r="D132" s="275">
        <v>244</v>
      </c>
      <c r="E132" s="212">
        <v>1.2341932220536166E-2</v>
      </c>
      <c r="F132" s="208">
        <v>14526261.139999999</v>
      </c>
      <c r="G132" s="212">
        <v>2.1279188327309774E-2</v>
      </c>
      <c r="H132" s="242"/>
    </row>
    <row r="133" spans="2:8" ht="15" x14ac:dyDescent="0.2">
      <c r="B133" s="241"/>
      <c r="C133" s="251" t="s">
        <v>1418</v>
      </c>
      <c r="D133" s="275">
        <v>48</v>
      </c>
      <c r="E133" s="212">
        <v>2.4279210925644916E-3</v>
      </c>
      <c r="F133" s="208">
        <v>1994693.3700000008</v>
      </c>
      <c r="G133" s="212">
        <v>2.9219807813166037E-3</v>
      </c>
      <c r="H133" s="242"/>
    </row>
    <row r="134" spans="2:8" ht="15.75" x14ac:dyDescent="0.25">
      <c r="B134" s="241"/>
      <c r="C134" s="213"/>
      <c r="D134" s="214">
        <v>19770</v>
      </c>
      <c r="E134" s="296">
        <v>1</v>
      </c>
      <c r="F134" s="214">
        <v>682651091.5999999</v>
      </c>
      <c r="G134" s="296">
        <v>0.99999999999999978</v>
      </c>
      <c r="H134" s="242"/>
    </row>
    <row r="135" spans="2:8" ht="15" x14ac:dyDescent="0.2">
      <c r="B135" s="241"/>
      <c r="C135" s="219"/>
      <c r="D135" s="219"/>
      <c r="E135" s="208"/>
      <c r="F135" s="209"/>
      <c r="G135" s="220"/>
      <c r="H135" s="242"/>
    </row>
    <row r="136" spans="2:8" ht="15.75" x14ac:dyDescent="0.25">
      <c r="B136" s="241"/>
      <c r="C136" s="161" t="s">
        <v>1421</v>
      </c>
      <c r="D136" s="161"/>
      <c r="E136" s="252"/>
      <c r="F136" s="161"/>
      <c r="G136" s="161"/>
      <c r="H136" s="242"/>
    </row>
    <row r="137" spans="2:8" ht="15.75" x14ac:dyDescent="0.25">
      <c r="B137" s="241"/>
      <c r="C137" s="161"/>
      <c r="D137" s="161"/>
      <c r="E137" s="252"/>
      <c r="F137" s="161"/>
      <c r="G137" s="161"/>
      <c r="H137" s="242"/>
    </row>
    <row r="138" spans="2:8" ht="15.75" x14ac:dyDescent="0.25">
      <c r="B138" s="241"/>
      <c r="C138" s="210" t="s">
        <v>1422</v>
      </c>
      <c r="D138" s="211" t="s">
        <v>695</v>
      </c>
      <c r="E138" s="210" t="s">
        <v>1407</v>
      </c>
      <c r="F138" s="210" t="s">
        <v>1408</v>
      </c>
      <c r="G138" s="210" t="s">
        <v>1407</v>
      </c>
      <c r="H138" s="242"/>
    </row>
    <row r="139" spans="2:8" ht="15" x14ac:dyDescent="0.2">
      <c r="B139" s="241"/>
      <c r="C139" s="251" t="s">
        <v>1423</v>
      </c>
      <c r="D139" s="208">
        <v>12595</v>
      </c>
      <c r="E139" s="212">
        <v>0.63707637835103692</v>
      </c>
      <c r="F139" s="208">
        <v>237717379.2000002</v>
      </c>
      <c r="G139" s="212">
        <v>0.34822676199467772</v>
      </c>
      <c r="H139" s="242"/>
    </row>
    <row r="140" spans="2:8" ht="15" x14ac:dyDescent="0.2">
      <c r="B140" s="241"/>
      <c r="C140" s="251" t="s">
        <v>1424</v>
      </c>
      <c r="D140" s="208">
        <v>5545</v>
      </c>
      <c r="E140" s="212">
        <v>0.28047546788062722</v>
      </c>
      <c r="F140" s="208">
        <v>290433712.20000017</v>
      </c>
      <c r="G140" s="212">
        <v>0.42544971475733023</v>
      </c>
      <c r="H140" s="242"/>
    </row>
    <row r="141" spans="2:8" ht="15" x14ac:dyDescent="0.2">
      <c r="B141" s="241"/>
      <c r="C141" s="251" t="s">
        <v>1425</v>
      </c>
      <c r="D141" s="208">
        <v>1150</v>
      </c>
      <c r="E141" s="212">
        <v>5.8168942842690946E-2</v>
      </c>
      <c r="F141" s="208">
        <v>98433789.449999928</v>
      </c>
      <c r="G141" s="212">
        <v>0.1441934110429538</v>
      </c>
      <c r="H141" s="242"/>
    </row>
    <row r="142" spans="2:8" ht="15" x14ac:dyDescent="0.2">
      <c r="B142" s="241"/>
      <c r="C142" s="251" t="s">
        <v>1426</v>
      </c>
      <c r="D142" s="208">
        <v>446</v>
      </c>
      <c r="E142" s="212">
        <v>2.2559433485078401E-2</v>
      </c>
      <c r="F142" s="208">
        <v>48783398.970000051</v>
      </c>
      <c r="G142" s="212">
        <v>7.1461687486152461E-2</v>
      </c>
      <c r="H142" s="242"/>
    </row>
    <row r="143" spans="2:8" ht="15" x14ac:dyDescent="0.2">
      <c r="B143" s="241"/>
      <c r="C143" s="251" t="s">
        <v>1427</v>
      </c>
      <c r="D143" s="208">
        <v>19</v>
      </c>
      <c r="E143" s="212">
        <v>9.6105209914011127E-4</v>
      </c>
      <c r="F143" s="208">
        <v>3382547.51</v>
      </c>
      <c r="G143" s="212">
        <v>4.9550166279994845E-3</v>
      </c>
      <c r="H143" s="242"/>
    </row>
    <row r="144" spans="2:8" ht="15" x14ac:dyDescent="0.2">
      <c r="B144" s="241"/>
      <c r="C144" s="251" t="s">
        <v>1428</v>
      </c>
      <c r="D144" s="208">
        <v>12</v>
      </c>
      <c r="E144" s="212">
        <v>6.0698027314112291E-4</v>
      </c>
      <c r="F144" s="208">
        <v>2693985.6399999997</v>
      </c>
      <c r="G144" s="212">
        <v>3.9463580636571252E-3</v>
      </c>
      <c r="H144" s="242"/>
    </row>
    <row r="145" spans="2:8" ht="15" x14ac:dyDescent="0.2">
      <c r="B145" s="241"/>
      <c r="C145" s="251" t="s">
        <v>1429</v>
      </c>
      <c r="D145" s="208">
        <v>2</v>
      </c>
      <c r="E145" s="212">
        <v>1.0116337885685381E-4</v>
      </c>
      <c r="F145" s="208">
        <v>704295.59</v>
      </c>
      <c r="G145" s="212">
        <v>1.0317065315888815E-3</v>
      </c>
      <c r="H145" s="242"/>
    </row>
    <row r="146" spans="2:8" ht="15" x14ac:dyDescent="0.2">
      <c r="B146" s="241"/>
      <c r="C146" s="251" t="s">
        <v>1430</v>
      </c>
      <c r="D146" s="221">
        <v>1</v>
      </c>
      <c r="E146" s="212">
        <v>5.0581689428426907E-5</v>
      </c>
      <c r="F146" s="221">
        <v>501983.04</v>
      </c>
      <c r="G146" s="212">
        <v>7.3534349564057726E-4</v>
      </c>
      <c r="H146" s="242"/>
    </row>
    <row r="147" spans="2:8" ht="15.75" x14ac:dyDescent="0.25">
      <c r="B147" s="241"/>
      <c r="C147" s="213"/>
      <c r="D147" s="214">
        <v>19770</v>
      </c>
      <c r="E147" s="215">
        <v>1</v>
      </c>
      <c r="F147" s="214">
        <v>682651091.60000026</v>
      </c>
      <c r="G147" s="215">
        <v>1.0000000000000002</v>
      </c>
      <c r="H147" s="242"/>
    </row>
    <row r="148" spans="2:8" ht="15" x14ac:dyDescent="0.25">
      <c r="B148" s="241"/>
      <c r="C148" s="253"/>
      <c r="D148" s="253"/>
      <c r="E148" s="253"/>
      <c r="F148" s="253"/>
      <c r="G148" s="253"/>
      <c r="H148" s="242"/>
    </row>
    <row r="149" spans="2:8" ht="15.75" x14ac:dyDescent="0.25">
      <c r="B149" s="241"/>
      <c r="C149" s="161" t="s">
        <v>1431</v>
      </c>
      <c r="D149" s="161"/>
      <c r="E149" s="252"/>
      <c r="F149" s="161"/>
      <c r="G149" s="161"/>
      <c r="H149" s="242"/>
    </row>
    <row r="150" spans="2:8" ht="15.75" x14ac:dyDescent="0.25">
      <c r="B150" s="241"/>
      <c r="C150" s="161"/>
      <c r="D150" s="161"/>
      <c r="E150" s="252"/>
      <c r="F150" s="161"/>
      <c r="G150" s="161"/>
      <c r="H150" s="242"/>
    </row>
    <row r="151" spans="2:8" ht="15.75" x14ac:dyDescent="0.25">
      <c r="B151" s="241"/>
      <c r="C151" s="210" t="s">
        <v>1350</v>
      </c>
      <c r="D151" s="211" t="s">
        <v>695</v>
      </c>
      <c r="E151" s="210" t="s">
        <v>1407</v>
      </c>
      <c r="F151" s="210" t="s">
        <v>1408</v>
      </c>
      <c r="G151" s="210" t="s">
        <v>1407</v>
      </c>
      <c r="H151" s="242"/>
    </row>
    <row r="152" spans="2:8" ht="15" x14ac:dyDescent="0.2">
      <c r="B152" s="241"/>
      <c r="C152" s="254" t="s">
        <v>1432</v>
      </c>
      <c r="D152" s="208">
        <v>14852</v>
      </c>
      <c r="E152" s="212">
        <v>0.75123925139099645</v>
      </c>
      <c r="F152" s="208">
        <v>534599722.92999947</v>
      </c>
      <c r="G152" s="212">
        <v>0.78312292986597742</v>
      </c>
      <c r="H152" s="242"/>
    </row>
    <row r="153" spans="2:8" ht="15" x14ac:dyDescent="0.2">
      <c r="B153" s="241"/>
      <c r="C153" s="251" t="s">
        <v>1433</v>
      </c>
      <c r="D153" s="208">
        <v>3381</v>
      </c>
      <c r="E153" s="212">
        <v>0.17101669195751137</v>
      </c>
      <c r="F153" s="208">
        <v>106069430.50000012</v>
      </c>
      <c r="G153" s="212">
        <v>0.15537868730480497</v>
      </c>
      <c r="H153" s="242"/>
    </row>
    <row r="154" spans="2:8" ht="15" x14ac:dyDescent="0.2">
      <c r="B154" s="241"/>
      <c r="C154" s="251" t="s">
        <v>1434</v>
      </c>
      <c r="D154" s="208">
        <v>656</v>
      </c>
      <c r="E154" s="212">
        <v>3.3181588265048051E-2</v>
      </c>
      <c r="F154" s="208">
        <v>18749303.21999998</v>
      </c>
      <c r="G154" s="212">
        <v>2.7465426263444927E-2</v>
      </c>
      <c r="H154" s="242"/>
    </row>
    <row r="155" spans="2:8" ht="15" x14ac:dyDescent="0.2">
      <c r="B155" s="241"/>
      <c r="C155" s="251" t="s">
        <v>1435</v>
      </c>
      <c r="D155" s="208">
        <v>654</v>
      </c>
      <c r="E155" s="212">
        <v>3.3080424886191201E-2</v>
      </c>
      <c r="F155" s="208">
        <v>19296587.499999985</v>
      </c>
      <c r="G155" s="212">
        <v>2.8267130511389918E-2</v>
      </c>
      <c r="H155" s="242"/>
    </row>
    <row r="156" spans="2:8" ht="15" x14ac:dyDescent="0.2">
      <c r="B156" s="241"/>
      <c r="C156" s="251" t="s">
        <v>1436</v>
      </c>
      <c r="D156" s="208">
        <v>227</v>
      </c>
      <c r="E156" s="212">
        <v>1.1482043500252908E-2</v>
      </c>
      <c r="F156" s="208">
        <v>3936047.4499999988</v>
      </c>
      <c r="G156" s="212">
        <v>5.7658260543825965E-3</v>
      </c>
      <c r="H156" s="242"/>
    </row>
    <row r="157" spans="2:8" ht="15.75" x14ac:dyDescent="0.25">
      <c r="B157" s="241"/>
      <c r="C157" s="213"/>
      <c r="D157" s="222">
        <v>19770</v>
      </c>
      <c r="E157" s="215">
        <v>1</v>
      </c>
      <c r="F157" s="222">
        <v>682651091.59999967</v>
      </c>
      <c r="G157" s="215">
        <v>0.99999999999999989</v>
      </c>
      <c r="H157" s="242"/>
    </row>
    <row r="158" spans="2:8" ht="15" x14ac:dyDescent="0.25">
      <c r="B158" s="241"/>
      <c r="C158" s="253"/>
      <c r="D158" s="253"/>
      <c r="E158" s="253"/>
      <c r="F158" s="253"/>
      <c r="G158" s="253"/>
      <c r="H158" s="242"/>
    </row>
    <row r="159" spans="2:8" ht="15.75" x14ac:dyDescent="0.25">
      <c r="B159" s="241"/>
      <c r="C159" s="161" t="s">
        <v>1437</v>
      </c>
      <c r="D159" s="255"/>
      <c r="E159" s="159"/>
      <c r="F159" s="159"/>
      <c r="G159" s="159"/>
      <c r="H159" s="242"/>
    </row>
    <row r="160" spans="2:8" ht="15" x14ac:dyDescent="0.2">
      <c r="B160" s="241"/>
      <c r="C160" s="158"/>
      <c r="D160" s="159"/>
      <c r="E160" s="159"/>
      <c r="F160" s="159"/>
      <c r="G160" s="159"/>
      <c r="H160" s="242"/>
    </row>
    <row r="161" spans="2:8" ht="15.75" x14ac:dyDescent="0.25">
      <c r="B161" s="241"/>
      <c r="C161" s="210" t="s">
        <v>1438</v>
      </c>
      <c r="D161" s="211" t="s">
        <v>695</v>
      </c>
      <c r="E161" s="210" t="s">
        <v>1407</v>
      </c>
      <c r="F161" s="210" t="s">
        <v>1408</v>
      </c>
      <c r="G161" s="210" t="s">
        <v>1407</v>
      </c>
      <c r="H161" s="242"/>
    </row>
    <row r="162" spans="2:8" ht="15" x14ac:dyDescent="0.2">
      <c r="B162" s="241"/>
      <c r="C162" s="223" t="s">
        <v>649</v>
      </c>
      <c r="D162" s="275">
        <v>18656</v>
      </c>
      <c r="E162" s="212">
        <v>0.94365199797673238</v>
      </c>
      <c r="F162" s="208">
        <v>650287592.91999805</v>
      </c>
      <c r="G162" s="212">
        <v>0.9525914496025395</v>
      </c>
      <c r="H162" s="242"/>
    </row>
    <row r="163" spans="2:8" ht="15" x14ac:dyDescent="0.2">
      <c r="B163" s="241"/>
      <c r="C163" s="223" t="s">
        <v>651</v>
      </c>
      <c r="D163" s="275">
        <v>548</v>
      </c>
      <c r="E163" s="212">
        <v>2.7718765806777946E-2</v>
      </c>
      <c r="F163" s="208">
        <v>20215158.800000004</v>
      </c>
      <c r="G163" s="212">
        <v>2.9612724638906976E-2</v>
      </c>
      <c r="H163" s="242"/>
    </row>
    <row r="164" spans="2:8" ht="15" x14ac:dyDescent="0.2">
      <c r="B164" s="241"/>
      <c r="C164" s="223" t="s">
        <v>1439</v>
      </c>
      <c r="D164" s="275">
        <v>566</v>
      </c>
      <c r="E164" s="212">
        <v>2.8629236216489631E-2</v>
      </c>
      <c r="F164" s="208">
        <v>12148339.879999988</v>
      </c>
      <c r="G164" s="212">
        <v>1.7795825758553614E-2</v>
      </c>
      <c r="H164" s="242"/>
    </row>
    <row r="165" spans="2:8" ht="15.75" x14ac:dyDescent="0.25">
      <c r="B165" s="241"/>
      <c r="C165" s="213"/>
      <c r="D165" s="222">
        <v>19770</v>
      </c>
      <c r="E165" s="215">
        <v>0.99999999999999989</v>
      </c>
      <c r="F165" s="222">
        <v>682651091.599998</v>
      </c>
      <c r="G165" s="215">
        <v>1</v>
      </c>
      <c r="H165" s="242"/>
    </row>
    <row r="166" spans="2:8" ht="15" x14ac:dyDescent="0.2">
      <c r="B166" s="241"/>
      <c r="C166" s="224"/>
      <c r="D166" s="208"/>
      <c r="E166" s="212"/>
      <c r="F166" s="208"/>
      <c r="G166" s="220"/>
      <c r="H166" s="242"/>
    </row>
    <row r="167" spans="2:8" ht="15.75" x14ac:dyDescent="0.25">
      <c r="B167" s="241"/>
      <c r="C167" s="161" t="s">
        <v>1440</v>
      </c>
      <c r="D167" s="203"/>
      <c r="E167" s="159"/>
      <c r="F167" s="255"/>
      <c r="G167" s="159"/>
      <c r="H167" s="242"/>
    </row>
    <row r="168" spans="2:8" ht="15" x14ac:dyDescent="0.2">
      <c r="B168" s="241"/>
      <c r="C168" s="158"/>
      <c r="D168" s="159"/>
      <c r="E168" s="159"/>
      <c r="F168" s="159"/>
      <c r="G168" s="159"/>
      <c r="H168" s="242"/>
    </row>
    <row r="169" spans="2:8" ht="15.75" x14ac:dyDescent="0.25">
      <c r="B169" s="241"/>
      <c r="C169" s="210" t="s">
        <v>1441</v>
      </c>
      <c r="D169" s="211" t="s">
        <v>695</v>
      </c>
      <c r="E169" s="210" t="s">
        <v>1407</v>
      </c>
      <c r="F169" s="210" t="s">
        <v>1408</v>
      </c>
      <c r="G169" s="210" t="s">
        <v>1407</v>
      </c>
      <c r="H169" s="242"/>
    </row>
    <row r="170" spans="2:8" ht="15" x14ac:dyDescent="0.2">
      <c r="B170" s="241"/>
      <c r="C170" s="223" t="s">
        <v>1442</v>
      </c>
      <c r="D170" s="275">
        <v>8415</v>
      </c>
      <c r="E170" s="212">
        <v>0.451061320754717</v>
      </c>
      <c r="F170" s="208">
        <v>265999246.11999997</v>
      </c>
      <c r="G170" s="212">
        <v>0.40904862558668542</v>
      </c>
      <c r="H170" s="242"/>
    </row>
    <row r="171" spans="2:8" ht="15" x14ac:dyDescent="0.2">
      <c r="B171" s="241"/>
      <c r="C171" s="223" t="s">
        <v>1443</v>
      </c>
      <c r="D171" s="275">
        <v>786</v>
      </c>
      <c r="E171" s="212">
        <v>4.2131217838765007E-2</v>
      </c>
      <c r="F171" s="208">
        <v>31578685.51000002</v>
      </c>
      <c r="G171" s="212">
        <v>4.8561107199049561E-2</v>
      </c>
      <c r="H171" s="242"/>
    </row>
    <row r="172" spans="2:8" ht="15" x14ac:dyDescent="0.2">
      <c r="B172" s="241"/>
      <c r="C172" s="223" t="s">
        <v>1444</v>
      </c>
      <c r="D172" s="275">
        <v>9438</v>
      </c>
      <c r="E172" s="212">
        <v>0.50589622641509435</v>
      </c>
      <c r="F172" s="208">
        <v>352339197.57999992</v>
      </c>
      <c r="G172" s="212">
        <v>0.54182057510567572</v>
      </c>
      <c r="H172" s="242"/>
    </row>
    <row r="173" spans="2:8" ht="15" x14ac:dyDescent="0.2">
      <c r="B173" s="241"/>
      <c r="C173" s="223" t="s">
        <v>1445</v>
      </c>
      <c r="D173" s="275">
        <v>17</v>
      </c>
      <c r="E173" s="212">
        <v>9.1123499142367072E-4</v>
      </c>
      <c r="F173" s="208">
        <v>370463.70999999996</v>
      </c>
      <c r="G173" s="212">
        <v>5.6969210858921521E-4</v>
      </c>
      <c r="H173" s="242"/>
    </row>
    <row r="174" spans="2:8" ht="15.75" x14ac:dyDescent="0.25">
      <c r="B174" s="241"/>
      <c r="C174" s="213"/>
      <c r="D174" s="222">
        <v>18656</v>
      </c>
      <c r="E174" s="215">
        <v>1</v>
      </c>
      <c r="F174" s="222">
        <v>650287592.91999996</v>
      </c>
      <c r="G174" s="215">
        <v>0.99999999999999989</v>
      </c>
      <c r="H174" s="242"/>
    </row>
    <row r="175" spans="2:8" ht="15.75" x14ac:dyDescent="0.25">
      <c r="B175" s="241"/>
      <c r="C175" s="161"/>
      <c r="D175" s="208"/>
      <c r="E175" s="225"/>
      <c r="F175" s="212"/>
      <c r="G175" s="225"/>
      <c r="H175" s="242"/>
    </row>
    <row r="176" spans="2:8" ht="15.75" x14ac:dyDescent="0.25">
      <c r="B176" s="241"/>
      <c r="C176" s="161" t="s">
        <v>1446</v>
      </c>
      <c r="D176" s="208"/>
      <c r="E176" s="225"/>
      <c r="F176" s="212"/>
      <c r="G176" s="225"/>
      <c r="H176" s="242"/>
    </row>
    <row r="177" spans="2:8" ht="15" x14ac:dyDescent="0.2">
      <c r="B177" s="241"/>
      <c r="C177" s="158"/>
      <c r="D177" s="203"/>
      <c r="E177" s="159"/>
      <c r="F177" s="226"/>
      <c r="G177" s="159"/>
      <c r="H177" s="242"/>
    </row>
    <row r="178" spans="2:8" ht="15.75" x14ac:dyDescent="0.25">
      <c r="B178" s="241"/>
      <c r="C178" s="210" t="s">
        <v>1447</v>
      </c>
      <c r="D178" s="211" t="s">
        <v>695</v>
      </c>
      <c r="E178" s="210" t="s">
        <v>1407</v>
      </c>
      <c r="F178" s="210" t="s">
        <v>1408</v>
      </c>
      <c r="G178" s="210" t="s">
        <v>1407</v>
      </c>
      <c r="H178" s="242"/>
    </row>
    <row r="179" spans="2:8" ht="15" x14ac:dyDescent="0.2">
      <c r="B179" s="241"/>
      <c r="C179" s="159" t="s">
        <v>1448</v>
      </c>
      <c r="D179" s="208">
        <v>19763</v>
      </c>
      <c r="E179" s="212">
        <v>0.999645928174001</v>
      </c>
      <c r="F179" s="227">
        <v>682506154.18999922</v>
      </c>
      <c r="G179" s="212">
        <v>0.99978768449683386</v>
      </c>
      <c r="H179" s="242"/>
    </row>
    <row r="180" spans="2:8" ht="15" x14ac:dyDescent="0.2">
      <c r="B180" s="241"/>
      <c r="C180" s="159" t="s">
        <v>1449</v>
      </c>
      <c r="D180" s="208">
        <v>3</v>
      </c>
      <c r="E180" s="212">
        <v>1.5174506828528073E-4</v>
      </c>
      <c r="F180" s="227">
        <v>80912.849999999991</v>
      </c>
      <c r="G180" s="212">
        <v>1.18527386824148E-4</v>
      </c>
      <c r="H180" s="242"/>
    </row>
    <row r="181" spans="2:8" ht="15" x14ac:dyDescent="0.2">
      <c r="B181" s="241"/>
      <c r="C181" s="159" t="s">
        <v>1450</v>
      </c>
      <c r="D181" s="208">
        <v>4</v>
      </c>
      <c r="E181" s="212">
        <v>2.0232675771370763E-4</v>
      </c>
      <c r="F181" s="227">
        <v>64024.56</v>
      </c>
      <c r="G181" s="212">
        <v>9.3788116342038045E-5</v>
      </c>
      <c r="H181" s="242"/>
    </row>
    <row r="182" spans="2:8" ht="15" x14ac:dyDescent="0.2">
      <c r="B182" s="241"/>
      <c r="C182" s="159" t="s">
        <v>94</v>
      </c>
      <c r="D182" s="208"/>
      <c r="E182" s="212">
        <v>0</v>
      </c>
      <c r="F182" s="227"/>
      <c r="G182" s="212">
        <v>0</v>
      </c>
      <c r="H182" s="242"/>
    </row>
    <row r="183" spans="2:8" ht="15.75" x14ac:dyDescent="0.25">
      <c r="B183" s="241"/>
      <c r="C183" s="228"/>
      <c r="D183" s="214">
        <v>19770</v>
      </c>
      <c r="E183" s="215">
        <v>1</v>
      </c>
      <c r="F183" s="214">
        <v>682651091.59999919</v>
      </c>
      <c r="G183" s="215">
        <v>1</v>
      </c>
      <c r="H183" s="242"/>
    </row>
    <row r="184" spans="2:8" x14ac:dyDescent="0.2">
      <c r="B184" s="241"/>
      <c r="C184" s="158"/>
      <c r="D184" s="158"/>
      <c r="E184" s="158"/>
      <c r="F184" s="158"/>
      <c r="G184" s="158"/>
      <c r="H184" s="242"/>
    </row>
    <row r="185" spans="2:8" x14ac:dyDescent="0.2">
      <c r="B185" s="241"/>
      <c r="C185" s="158"/>
      <c r="D185" s="158"/>
      <c r="E185" s="158"/>
      <c r="F185" s="158"/>
      <c r="G185" s="158"/>
      <c r="H185" s="242"/>
    </row>
    <row r="186" spans="2:8" ht="15.75" x14ac:dyDescent="0.25">
      <c r="B186" s="241"/>
      <c r="C186" s="161" t="s">
        <v>1451</v>
      </c>
      <c r="D186" s="159"/>
      <c r="E186" s="203"/>
      <c r="F186" s="159"/>
      <c r="G186" s="159"/>
      <c r="H186" s="242"/>
    </row>
    <row r="187" spans="2:8" ht="15" x14ac:dyDescent="0.2">
      <c r="B187" s="241"/>
      <c r="C187" s="158"/>
      <c r="D187" s="159"/>
      <c r="E187" s="203"/>
      <c r="F187" s="159"/>
      <c r="G187" s="159"/>
      <c r="H187" s="242"/>
    </row>
    <row r="188" spans="2:8" ht="15.75" x14ac:dyDescent="0.25">
      <c r="B188" s="241"/>
      <c r="C188" s="210" t="s">
        <v>1452</v>
      </c>
      <c r="D188" s="211" t="s">
        <v>695</v>
      </c>
      <c r="E188" s="210" t="s">
        <v>1407</v>
      </c>
      <c r="F188" s="210" t="s">
        <v>1408</v>
      </c>
      <c r="G188" s="210" t="s">
        <v>1407</v>
      </c>
      <c r="H188" s="242"/>
    </row>
    <row r="189" spans="2:8" ht="15" x14ac:dyDescent="0.2">
      <c r="B189" s="241"/>
      <c r="C189" s="256" t="s">
        <v>1453</v>
      </c>
      <c r="D189" s="208">
        <v>809</v>
      </c>
      <c r="E189" s="297">
        <v>4.0920586747597368E-2</v>
      </c>
      <c r="F189" s="208">
        <v>4550425.7999999961</v>
      </c>
      <c r="G189" s="297">
        <v>6.6658148737954682E-3</v>
      </c>
      <c r="H189" s="242"/>
    </row>
    <row r="190" spans="2:8" ht="15" x14ac:dyDescent="0.2">
      <c r="B190" s="241"/>
      <c r="C190" s="256" t="s">
        <v>1454</v>
      </c>
      <c r="D190" s="208">
        <v>6219</v>
      </c>
      <c r="E190" s="297">
        <v>0.31456752655538694</v>
      </c>
      <c r="F190" s="208">
        <v>122617838.28000017</v>
      </c>
      <c r="G190" s="297">
        <v>0.17962007208192982</v>
      </c>
      <c r="H190" s="242"/>
    </row>
    <row r="191" spans="2:8" ht="15" x14ac:dyDescent="0.2">
      <c r="B191" s="241"/>
      <c r="C191" s="256" t="s">
        <v>1455</v>
      </c>
      <c r="D191" s="208">
        <v>5653</v>
      </c>
      <c r="E191" s="297">
        <v>0.28593829033889734</v>
      </c>
      <c r="F191" s="208">
        <v>197631829.06000015</v>
      </c>
      <c r="G191" s="297">
        <v>0.28950635469840069</v>
      </c>
      <c r="H191" s="242"/>
    </row>
    <row r="192" spans="2:8" ht="15" x14ac:dyDescent="0.2">
      <c r="B192" s="241"/>
      <c r="C192" s="256" t="s">
        <v>1456</v>
      </c>
      <c r="D192" s="208">
        <v>3652</v>
      </c>
      <c r="E192" s="297">
        <v>0.18472432979261508</v>
      </c>
      <c r="F192" s="208">
        <v>167390262.29000011</v>
      </c>
      <c r="G192" s="297">
        <v>0.2452061739148034</v>
      </c>
      <c r="H192" s="242"/>
    </row>
    <row r="193" spans="2:8" ht="15" x14ac:dyDescent="0.2">
      <c r="B193" s="241"/>
      <c r="C193" s="256" t="s">
        <v>1457</v>
      </c>
      <c r="D193" s="208">
        <v>1996</v>
      </c>
      <c r="E193" s="297">
        <v>0.10096105209914011</v>
      </c>
      <c r="F193" s="208">
        <v>104755741.52999993</v>
      </c>
      <c r="G193" s="297">
        <v>0.153454294322555</v>
      </c>
      <c r="H193" s="242"/>
    </row>
    <row r="194" spans="2:8" ht="15" x14ac:dyDescent="0.2">
      <c r="B194" s="241"/>
      <c r="C194" s="256" t="s">
        <v>1458</v>
      </c>
      <c r="D194" s="208">
        <v>820</v>
      </c>
      <c r="E194" s="297">
        <v>4.1476985331310064E-2</v>
      </c>
      <c r="F194" s="208">
        <v>47219665.980000064</v>
      </c>
      <c r="G194" s="297">
        <v>6.9171010727202401E-2</v>
      </c>
      <c r="H194" s="242"/>
    </row>
    <row r="195" spans="2:8" ht="15" x14ac:dyDescent="0.2">
      <c r="B195" s="241"/>
      <c r="C195" s="256" t="s">
        <v>1459</v>
      </c>
      <c r="D195" s="208">
        <v>464</v>
      </c>
      <c r="E195" s="297">
        <v>2.3469903894790086E-2</v>
      </c>
      <c r="F195" s="208">
        <v>28798260.449999999</v>
      </c>
      <c r="G195" s="297">
        <v>4.2185914304337394E-2</v>
      </c>
      <c r="H195" s="242"/>
    </row>
    <row r="196" spans="2:8" ht="15" x14ac:dyDescent="0.2">
      <c r="B196" s="241"/>
      <c r="C196" s="256" t="s">
        <v>1460</v>
      </c>
      <c r="D196" s="221">
        <v>157</v>
      </c>
      <c r="E196" s="297">
        <v>7.9413252402630256E-3</v>
      </c>
      <c r="F196" s="221">
        <v>9687068.2100000009</v>
      </c>
      <c r="G196" s="297">
        <v>1.4190365076975721E-2</v>
      </c>
      <c r="H196" s="242"/>
    </row>
    <row r="197" spans="2:8" ht="15.75" x14ac:dyDescent="0.25">
      <c r="B197" s="241"/>
      <c r="C197" s="213"/>
      <c r="D197" s="214">
        <v>19770</v>
      </c>
      <c r="E197" s="296">
        <v>1</v>
      </c>
      <c r="F197" s="214">
        <v>682651091.6000005</v>
      </c>
      <c r="G197" s="296">
        <v>0.99999999999999989</v>
      </c>
      <c r="H197" s="242"/>
    </row>
    <row r="198" spans="2:8" x14ac:dyDescent="0.2">
      <c r="B198" s="241"/>
      <c r="C198" s="158"/>
      <c r="D198" s="158"/>
      <c r="E198" s="158"/>
      <c r="F198" s="158"/>
      <c r="G198" s="158"/>
      <c r="H198" s="242"/>
    </row>
    <row r="199" spans="2:8" ht="15.75" x14ac:dyDescent="0.25">
      <c r="B199" s="241"/>
      <c r="C199" s="161" t="s">
        <v>1461</v>
      </c>
      <c r="D199" s="159"/>
      <c r="E199" s="159"/>
      <c r="F199" s="159"/>
      <c r="G199" s="159"/>
      <c r="H199" s="242"/>
    </row>
    <row r="200" spans="2:8" ht="15" x14ac:dyDescent="0.2">
      <c r="B200" s="241"/>
      <c r="C200" s="158"/>
      <c r="D200" s="208"/>
      <c r="E200" s="209"/>
      <c r="F200" s="220"/>
      <c r="G200" s="160"/>
      <c r="H200" s="242"/>
    </row>
    <row r="201" spans="2:8" ht="15.75" x14ac:dyDescent="0.25">
      <c r="B201" s="241"/>
      <c r="C201" s="210" t="s">
        <v>1462</v>
      </c>
      <c r="D201" s="211" t="s">
        <v>695</v>
      </c>
      <c r="E201" s="210" t="s">
        <v>1407</v>
      </c>
      <c r="F201" s="210" t="s">
        <v>1408</v>
      </c>
      <c r="G201" s="210" t="s">
        <v>1407</v>
      </c>
      <c r="H201" s="242"/>
    </row>
    <row r="202" spans="2:8" ht="15" x14ac:dyDescent="0.2">
      <c r="B202" s="241"/>
      <c r="C202" s="251" t="s">
        <v>1463</v>
      </c>
      <c r="D202" s="275">
        <v>1169</v>
      </c>
      <c r="E202" s="212">
        <v>5.9129994941831056E-2</v>
      </c>
      <c r="F202" s="208">
        <v>47867915.080000028</v>
      </c>
      <c r="G202" s="212">
        <v>7.0120616035062699E-2</v>
      </c>
      <c r="H202" s="242"/>
    </row>
    <row r="203" spans="2:8" ht="15" x14ac:dyDescent="0.2">
      <c r="B203" s="241"/>
      <c r="C203" s="257" t="s">
        <v>1464</v>
      </c>
      <c r="D203" s="275">
        <v>3226</v>
      </c>
      <c r="E203" s="212">
        <v>0.16317653009610522</v>
      </c>
      <c r="F203" s="208">
        <v>129910371.71000001</v>
      </c>
      <c r="G203" s="212">
        <v>0.19030273782396745</v>
      </c>
      <c r="H203" s="242"/>
    </row>
    <row r="204" spans="2:8" ht="15" x14ac:dyDescent="0.2">
      <c r="B204" s="241"/>
      <c r="C204" s="258" t="s">
        <v>1465</v>
      </c>
      <c r="D204" s="275">
        <v>2961</v>
      </c>
      <c r="E204" s="212">
        <v>0.14977238239757207</v>
      </c>
      <c r="F204" s="208">
        <v>109597143.19999985</v>
      </c>
      <c r="G204" s="212">
        <v>0.16054635310569221</v>
      </c>
      <c r="H204" s="242"/>
    </row>
    <row r="205" spans="2:8" ht="15" x14ac:dyDescent="0.2">
      <c r="B205" s="241"/>
      <c r="C205" s="258" t="s">
        <v>1466</v>
      </c>
      <c r="D205" s="275">
        <v>3170</v>
      </c>
      <c r="E205" s="212">
        <v>0.16034395548811331</v>
      </c>
      <c r="F205" s="208">
        <v>115771522.65000011</v>
      </c>
      <c r="G205" s="212">
        <v>0.16959106060850851</v>
      </c>
      <c r="H205" s="242"/>
    </row>
    <row r="206" spans="2:8" ht="15" x14ac:dyDescent="0.2">
      <c r="B206" s="241"/>
      <c r="C206" s="258" t="s">
        <v>1467</v>
      </c>
      <c r="D206" s="275">
        <v>4499</v>
      </c>
      <c r="E206" s="212">
        <v>0.22756702073849266</v>
      </c>
      <c r="F206" s="208">
        <v>148422397.12000027</v>
      </c>
      <c r="G206" s="212">
        <v>0.21742058124030433</v>
      </c>
      <c r="H206" s="242"/>
    </row>
    <row r="207" spans="2:8" ht="15" x14ac:dyDescent="0.2">
      <c r="B207" s="241"/>
      <c r="C207" s="258" t="s">
        <v>1468</v>
      </c>
      <c r="D207" s="275">
        <v>2269</v>
      </c>
      <c r="E207" s="212">
        <v>0.11476985331310066</v>
      </c>
      <c r="F207" s="208">
        <v>62964440.659999914</v>
      </c>
      <c r="G207" s="212">
        <v>9.2235171722092502E-2</v>
      </c>
      <c r="H207" s="242"/>
    </row>
    <row r="208" spans="2:8" ht="15" x14ac:dyDescent="0.2">
      <c r="B208" s="241"/>
      <c r="C208" s="258" t="s">
        <v>1469</v>
      </c>
      <c r="D208" s="221">
        <v>2476</v>
      </c>
      <c r="E208" s="212">
        <v>0.12524026302478503</v>
      </c>
      <c r="F208" s="221">
        <v>68117301.179999992</v>
      </c>
      <c r="G208" s="212">
        <v>9.9783479464372368E-2</v>
      </c>
      <c r="H208" s="242"/>
    </row>
    <row r="209" spans="2:8" ht="15.75" x14ac:dyDescent="0.25">
      <c r="B209" s="241"/>
      <c r="C209" s="213"/>
      <c r="D209" s="222">
        <v>19770</v>
      </c>
      <c r="E209" s="215">
        <v>1</v>
      </c>
      <c r="F209" s="214">
        <v>682651091.60000014</v>
      </c>
      <c r="G209" s="215">
        <v>1</v>
      </c>
      <c r="H209" s="242"/>
    </row>
    <row r="210" spans="2:8" ht="15.75" x14ac:dyDescent="0.25">
      <c r="B210" s="241"/>
      <c r="C210" s="216"/>
      <c r="D210" s="264"/>
      <c r="E210" s="218"/>
      <c r="F210" s="217"/>
      <c r="G210" s="218"/>
      <c r="H210" s="242"/>
    </row>
    <row r="211" spans="2:8" ht="15.75" x14ac:dyDescent="0.25">
      <c r="B211" s="241"/>
      <c r="C211" s="161" t="s">
        <v>1470</v>
      </c>
      <c r="D211" s="158"/>
      <c r="E211" s="158"/>
      <c r="F211" s="158"/>
      <c r="G211" s="158"/>
      <c r="H211" s="242"/>
    </row>
    <row r="212" spans="2:8" ht="15" x14ac:dyDescent="0.2">
      <c r="B212" s="241"/>
      <c r="C212" s="158"/>
      <c r="D212" s="159"/>
      <c r="E212" s="208"/>
      <c r="F212" s="209"/>
      <c r="G212" s="220"/>
      <c r="H212" s="242"/>
    </row>
    <row r="213" spans="2:8" ht="15.75" x14ac:dyDescent="0.25">
      <c r="B213" s="241"/>
      <c r="C213" s="210" t="s">
        <v>1471</v>
      </c>
      <c r="D213" s="211" t="s">
        <v>695</v>
      </c>
      <c r="E213" s="210" t="s">
        <v>1407</v>
      </c>
      <c r="F213" s="210" t="s">
        <v>1408</v>
      </c>
      <c r="G213" s="210" t="s">
        <v>1407</v>
      </c>
      <c r="H213" s="242"/>
    </row>
    <row r="214" spans="2:8" ht="15" x14ac:dyDescent="0.2">
      <c r="B214" s="241"/>
      <c r="C214" s="229" t="s">
        <v>1472</v>
      </c>
      <c r="D214" s="275">
        <v>11365</v>
      </c>
      <c r="E214" s="212">
        <v>0.57486090035407178</v>
      </c>
      <c r="F214" s="275">
        <v>407776937.96000051</v>
      </c>
      <c r="G214" s="212">
        <v>0.59734312737162842</v>
      </c>
      <c r="H214" s="242"/>
    </row>
    <row r="215" spans="2:8" ht="15" x14ac:dyDescent="0.2">
      <c r="B215" s="241"/>
      <c r="C215" s="229" t="s">
        <v>1473</v>
      </c>
      <c r="D215" s="275">
        <v>4148</v>
      </c>
      <c r="E215" s="212">
        <v>0.20981284774911482</v>
      </c>
      <c r="F215" s="275">
        <v>155171352.73000014</v>
      </c>
      <c r="G215" s="212">
        <v>0.22730697224303675</v>
      </c>
      <c r="H215" s="242"/>
    </row>
    <row r="216" spans="2:8" ht="15" x14ac:dyDescent="0.2">
      <c r="B216" s="241"/>
      <c r="C216" s="229" t="s">
        <v>1474</v>
      </c>
      <c r="D216" s="275">
        <v>3969</v>
      </c>
      <c r="E216" s="212">
        <v>0.20075872534142641</v>
      </c>
      <c r="F216" s="275">
        <v>108529901.5700002</v>
      </c>
      <c r="G216" s="212">
        <v>0.15898297520571938</v>
      </c>
      <c r="H216" s="242"/>
    </row>
    <row r="217" spans="2:8" ht="15" x14ac:dyDescent="0.2">
      <c r="B217" s="241"/>
      <c r="C217" s="229" t="s">
        <v>1475</v>
      </c>
      <c r="D217" s="275">
        <v>288</v>
      </c>
      <c r="E217" s="212">
        <v>1.4567526555386951E-2</v>
      </c>
      <c r="F217" s="275">
        <v>11172899.339999998</v>
      </c>
      <c r="G217" s="212">
        <v>1.6366925179615407E-2</v>
      </c>
      <c r="H217" s="242"/>
    </row>
    <row r="218" spans="2:8" ht="15" x14ac:dyDescent="0.2">
      <c r="B218" s="241"/>
      <c r="C218" s="229" t="s">
        <v>1476</v>
      </c>
      <c r="D218" s="275"/>
      <c r="E218" s="212">
        <v>0</v>
      </c>
      <c r="F218" s="275"/>
      <c r="G218" s="212">
        <v>0</v>
      </c>
      <c r="H218" s="242"/>
    </row>
    <row r="219" spans="2:8" ht="15.75" x14ac:dyDescent="0.25">
      <c r="B219" s="241"/>
      <c r="C219" s="213"/>
      <c r="D219" s="276">
        <v>19770</v>
      </c>
      <c r="E219" s="277">
        <v>0.99999999999999989</v>
      </c>
      <c r="F219" s="278">
        <v>682651091.60000086</v>
      </c>
      <c r="G219" s="277">
        <v>0.99999999999999989</v>
      </c>
      <c r="H219" s="242"/>
    </row>
    <row r="220" spans="2:8" x14ac:dyDescent="0.2">
      <c r="B220" s="241"/>
      <c r="C220" s="158"/>
      <c r="D220" s="158"/>
      <c r="E220" s="158"/>
      <c r="F220" s="158"/>
      <c r="G220" s="158"/>
      <c r="H220" s="242"/>
    </row>
    <row r="221" spans="2:8" ht="15.75" x14ac:dyDescent="0.25">
      <c r="B221" s="241"/>
      <c r="C221" s="230" t="s">
        <v>1477</v>
      </c>
      <c r="D221" s="159"/>
      <c r="E221" s="208"/>
      <c r="F221" s="209"/>
      <c r="G221" s="220"/>
      <c r="H221" s="242"/>
    </row>
    <row r="222" spans="2:8" ht="15" x14ac:dyDescent="0.2">
      <c r="B222" s="241"/>
      <c r="C222" s="224"/>
      <c r="D222" s="159"/>
      <c r="E222" s="208"/>
      <c r="F222" s="209"/>
      <c r="G222" s="220"/>
      <c r="H222" s="242"/>
    </row>
    <row r="223" spans="2:8" ht="15.75" x14ac:dyDescent="0.25">
      <c r="B223" s="241"/>
      <c r="C223" s="210" t="s">
        <v>1478</v>
      </c>
      <c r="D223" s="211" t="s">
        <v>695</v>
      </c>
      <c r="E223" s="210" t="s">
        <v>1407</v>
      </c>
      <c r="F223" s="210" t="s">
        <v>1408</v>
      </c>
      <c r="G223" s="210" t="s">
        <v>1407</v>
      </c>
      <c r="H223" s="242"/>
    </row>
    <row r="224" spans="2:8" ht="15" x14ac:dyDescent="0.2">
      <c r="B224" s="241"/>
      <c r="C224" s="231" t="s">
        <v>1301</v>
      </c>
      <c r="D224" s="279">
        <v>1376</v>
      </c>
      <c r="E224" s="232">
        <v>6.9600404653515427E-2</v>
      </c>
      <c r="F224" s="233">
        <v>56303931.430000015</v>
      </c>
      <c r="G224" s="232">
        <v>8.2478343802299903E-2</v>
      </c>
      <c r="H224" s="242"/>
    </row>
    <row r="225" spans="2:8" ht="15" x14ac:dyDescent="0.2">
      <c r="B225" s="241"/>
      <c r="C225" s="224" t="s">
        <v>1302</v>
      </c>
      <c r="D225" s="279">
        <v>8254</v>
      </c>
      <c r="E225" s="232">
        <v>0.41750126454223568</v>
      </c>
      <c r="F225" s="233">
        <v>312876392.83999884</v>
      </c>
      <c r="G225" s="232">
        <v>0.4583254852880681</v>
      </c>
      <c r="H225" s="242"/>
    </row>
    <row r="226" spans="2:8" ht="15" x14ac:dyDescent="0.2">
      <c r="B226" s="241"/>
      <c r="C226" s="224" t="s">
        <v>1303</v>
      </c>
      <c r="D226" s="279">
        <v>875</v>
      </c>
      <c r="E226" s="232">
        <v>4.4258978249873543E-2</v>
      </c>
      <c r="F226" s="233">
        <v>25780825.880000006</v>
      </c>
      <c r="G226" s="232">
        <v>3.7765743287064647E-2</v>
      </c>
      <c r="H226" s="242"/>
    </row>
    <row r="227" spans="2:8" ht="15" x14ac:dyDescent="0.2">
      <c r="B227" s="241"/>
      <c r="C227" s="224" t="s">
        <v>1304</v>
      </c>
      <c r="D227" s="279">
        <v>848</v>
      </c>
      <c r="E227" s="232">
        <v>4.2893272635306019E-2</v>
      </c>
      <c r="F227" s="233">
        <v>32202147.330000009</v>
      </c>
      <c r="G227" s="232">
        <v>4.7172190488298446E-2</v>
      </c>
      <c r="H227" s="242"/>
    </row>
    <row r="228" spans="2:8" ht="15" x14ac:dyDescent="0.2">
      <c r="B228" s="241"/>
      <c r="C228" s="224" t="s">
        <v>1305</v>
      </c>
      <c r="D228" s="279">
        <v>422</v>
      </c>
      <c r="E228" s="232">
        <v>2.1345472938796156E-2</v>
      </c>
      <c r="F228" s="233">
        <v>11878455.249999994</v>
      </c>
      <c r="G228" s="232">
        <v>1.7400477925200782E-2</v>
      </c>
      <c r="H228" s="242"/>
    </row>
    <row r="229" spans="2:8" ht="15" x14ac:dyDescent="0.2">
      <c r="B229" s="241"/>
      <c r="C229" s="224" t="s">
        <v>1306</v>
      </c>
      <c r="D229" s="279">
        <v>429</v>
      </c>
      <c r="E229" s="232">
        <v>2.1699544764795145E-2</v>
      </c>
      <c r="F229" s="233">
        <v>17159707.129999995</v>
      </c>
      <c r="G229" s="232">
        <v>2.5136863239727702E-2</v>
      </c>
      <c r="H229" s="242"/>
    </row>
    <row r="230" spans="2:8" ht="15" x14ac:dyDescent="0.2">
      <c r="B230" s="241"/>
      <c r="C230" s="224" t="s">
        <v>1307</v>
      </c>
      <c r="D230" s="279">
        <v>2059</v>
      </c>
      <c r="E230" s="232">
        <v>0.10414769853313101</v>
      </c>
      <c r="F230" s="233">
        <v>56138326.339999944</v>
      </c>
      <c r="G230" s="232">
        <v>8.2235752686519323E-2</v>
      </c>
      <c r="H230" s="242"/>
    </row>
    <row r="231" spans="2:8" ht="15" x14ac:dyDescent="0.2">
      <c r="B231" s="241"/>
      <c r="C231" s="224" t="s">
        <v>1308</v>
      </c>
      <c r="D231" s="279">
        <v>1747</v>
      </c>
      <c r="E231" s="232">
        <v>8.8366211431461811E-2</v>
      </c>
      <c r="F231" s="233">
        <v>52900364.970000088</v>
      </c>
      <c r="G231" s="232">
        <v>7.7492536994282296E-2</v>
      </c>
      <c r="H231" s="242"/>
    </row>
    <row r="232" spans="2:8" ht="15" x14ac:dyDescent="0.2">
      <c r="B232" s="241"/>
      <c r="C232" s="224" t="s">
        <v>1309</v>
      </c>
      <c r="D232" s="279">
        <v>1955</v>
      </c>
      <c r="E232" s="232">
        <v>9.8887202832574614E-2</v>
      </c>
      <c r="F232" s="233">
        <v>62953049.259999923</v>
      </c>
      <c r="G232" s="232">
        <v>9.2218484720284363E-2</v>
      </c>
      <c r="H232" s="242"/>
    </row>
    <row r="233" spans="2:8" ht="15" x14ac:dyDescent="0.2">
      <c r="B233" s="241"/>
      <c r="C233" s="224" t="s">
        <v>1310</v>
      </c>
      <c r="D233" s="279">
        <v>1269</v>
      </c>
      <c r="E233" s="232">
        <v>6.4188163884673743E-2</v>
      </c>
      <c r="F233" s="233">
        <v>40401483.260000035</v>
      </c>
      <c r="G233" s="232">
        <v>5.918321051140045E-2</v>
      </c>
      <c r="H233" s="242"/>
    </row>
    <row r="234" spans="2:8" ht="15" x14ac:dyDescent="0.2">
      <c r="B234" s="241"/>
      <c r="C234" s="224" t="s">
        <v>1311</v>
      </c>
      <c r="D234" s="279">
        <v>536</v>
      </c>
      <c r="E234" s="232">
        <v>2.7111785533636825E-2</v>
      </c>
      <c r="F234" s="233">
        <v>14056407.910000009</v>
      </c>
      <c r="G234" s="232">
        <v>2.0590911056854209E-2</v>
      </c>
      <c r="H234" s="242"/>
    </row>
    <row r="235" spans="2:8" ht="15" x14ac:dyDescent="0.2">
      <c r="B235" s="241"/>
      <c r="C235" s="224" t="s">
        <v>1312</v>
      </c>
      <c r="D235" s="279"/>
      <c r="E235" s="232">
        <v>0</v>
      </c>
      <c r="F235" s="233"/>
      <c r="G235" s="232">
        <v>0</v>
      </c>
      <c r="H235" s="242"/>
    </row>
    <row r="236" spans="2:8" ht="15.75" x14ac:dyDescent="0.25">
      <c r="B236" s="241"/>
      <c r="C236" s="213"/>
      <c r="D236" s="222">
        <v>19770</v>
      </c>
      <c r="E236" s="215">
        <v>1</v>
      </c>
      <c r="F236" s="214">
        <v>682651091.59999871</v>
      </c>
      <c r="G236" s="215">
        <v>1.0000000000000002</v>
      </c>
      <c r="H236" s="242"/>
    </row>
    <row r="237" spans="2:8" ht="15" x14ac:dyDescent="0.2">
      <c r="B237" s="241"/>
      <c r="C237" s="159"/>
      <c r="D237" s="159"/>
      <c r="E237" s="159"/>
      <c r="F237" s="159"/>
      <c r="G237" s="159"/>
      <c r="H237" s="242"/>
    </row>
    <row r="238" spans="2:8" ht="15.75" x14ac:dyDescent="0.25">
      <c r="B238" s="241"/>
      <c r="C238" s="230" t="s">
        <v>1479</v>
      </c>
      <c r="D238" s="159"/>
      <c r="E238" s="159"/>
      <c r="F238" s="159"/>
      <c r="G238" s="159"/>
      <c r="H238" s="242"/>
    </row>
    <row r="239" spans="2:8" ht="15" x14ac:dyDescent="0.2">
      <c r="B239" s="241"/>
      <c r="C239" s="159"/>
      <c r="D239" s="159"/>
      <c r="E239" s="159"/>
      <c r="F239" s="159"/>
      <c r="G239" s="159"/>
      <c r="H239" s="242"/>
    </row>
    <row r="240" spans="2:8" ht="15.75" x14ac:dyDescent="0.25">
      <c r="B240" s="241"/>
      <c r="C240" s="210" t="s">
        <v>1480</v>
      </c>
      <c r="D240" s="211" t="s">
        <v>695</v>
      </c>
      <c r="E240" s="210" t="s">
        <v>1407</v>
      </c>
      <c r="F240" s="210" t="s">
        <v>1408</v>
      </c>
      <c r="G240" s="210" t="s">
        <v>1407</v>
      </c>
      <c r="H240" s="242"/>
    </row>
    <row r="241" spans="2:8" ht="15" x14ac:dyDescent="0.2">
      <c r="B241" s="241"/>
      <c r="C241" s="229" t="s">
        <v>1481</v>
      </c>
      <c r="D241" s="275">
        <v>14094</v>
      </c>
      <c r="E241" s="220">
        <v>0.71289833080424891</v>
      </c>
      <c r="F241" s="208">
        <v>468982990.94999921</v>
      </c>
      <c r="G241" s="220">
        <v>0.68700247713776508</v>
      </c>
      <c r="H241" s="242"/>
    </row>
    <row r="242" spans="2:8" ht="15" x14ac:dyDescent="0.2">
      <c r="B242" s="241"/>
      <c r="C242" s="229" t="s">
        <v>1482</v>
      </c>
      <c r="D242" s="275">
        <v>5676</v>
      </c>
      <c r="E242" s="220">
        <v>0.28710166919575114</v>
      </c>
      <c r="F242" s="208">
        <v>213668100.65000054</v>
      </c>
      <c r="G242" s="220">
        <v>0.31299752286223492</v>
      </c>
      <c r="H242" s="242"/>
    </row>
    <row r="243" spans="2:8" ht="15" x14ac:dyDescent="0.2">
      <c r="B243" s="241"/>
      <c r="C243" s="229" t="s">
        <v>94</v>
      </c>
      <c r="D243" s="275"/>
      <c r="E243" s="220">
        <v>0</v>
      </c>
      <c r="F243" s="208"/>
      <c r="G243" s="220">
        <v>0</v>
      </c>
      <c r="H243" s="242"/>
    </row>
    <row r="244" spans="2:8" ht="15.75" x14ac:dyDescent="0.25">
      <c r="B244" s="241"/>
      <c r="C244" s="213"/>
      <c r="D244" s="222">
        <v>19770</v>
      </c>
      <c r="E244" s="215">
        <v>1</v>
      </c>
      <c r="F244" s="214">
        <v>682651091.59999979</v>
      </c>
      <c r="G244" s="215">
        <v>1</v>
      </c>
      <c r="H244" s="242"/>
    </row>
    <row r="245" spans="2:8" x14ac:dyDescent="0.2">
      <c r="B245" s="241"/>
      <c r="C245" s="158"/>
      <c r="D245" s="158"/>
      <c r="E245" s="158"/>
      <c r="F245" s="158"/>
      <c r="G245" s="158"/>
      <c r="H245" s="242"/>
    </row>
    <row r="246" spans="2:8" s="237" customFormat="1" ht="15.75" customHeight="1" x14ac:dyDescent="0.25">
      <c r="B246" s="259"/>
      <c r="C246" s="230" t="s">
        <v>1483</v>
      </c>
      <c r="D246" s="159"/>
      <c r="E246" s="208"/>
      <c r="F246" s="160"/>
      <c r="G246" s="234"/>
      <c r="H246" s="260"/>
    </row>
    <row r="247" spans="2:8" s="237" customFormat="1" ht="15" customHeight="1" x14ac:dyDescent="0.2">
      <c r="B247" s="259"/>
      <c r="C247" s="159"/>
      <c r="D247" s="159"/>
      <c r="E247" s="159"/>
      <c r="F247" s="159"/>
      <c r="G247" s="159"/>
      <c r="H247" s="260"/>
    </row>
    <row r="248" spans="2:8" s="237" customFormat="1" ht="15.75" customHeight="1" x14ac:dyDescent="0.25">
      <c r="B248" s="259"/>
      <c r="C248" s="210" t="s">
        <v>1484</v>
      </c>
      <c r="D248" s="211" t="s">
        <v>695</v>
      </c>
      <c r="E248" s="210" t="s">
        <v>1407</v>
      </c>
      <c r="F248" s="210" t="s">
        <v>1408</v>
      </c>
      <c r="G248" s="210" t="s">
        <v>1407</v>
      </c>
      <c r="H248" s="260"/>
    </row>
    <row r="249" spans="2:8" s="237" customFormat="1" ht="15" x14ac:dyDescent="0.2">
      <c r="B249" s="259"/>
      <c r="C249" s="231" t="s">
        <v>1485</v>
      </c>
      <c r="D249" s="275">
        <v>19404</v>
      </c>
      <c r="E249" s="220">
        <v>0.98148710166919573</v>
      </c>
      <c r="F249" s="208">
        <v>669888745.70999956</v>
      </c>
      <c r="G249" s="220">
        <v>0.98130473085439929</v>
      </c>
      <c r="H249" s="260"/>
    </row>
    <row r="250" spans="2:8" s="237" customFormat="1" ht="15" x14ac:dyDescent="0.2">
      <c r="B250" s="259"/>
      <c r="C250" s="224" t="s">
        <v>1486</v>
      </c>
      <c r="D250" s="275">
        <v>276</v>
      </c>
      <c r="E250" s="220">
        <v>1.3960546282245826E-2</v>
      </c>
      <c r="F250" s="208">
        <v>9937082.599999994</v>
      </c>
      <c r="G250" s="220">
        <v>1.4556605449365692E-2</v>
      </c>
      <c r="H250" s="260"/>
    </row>
    <row r="251" spans="2:8" s="237" customFormat="1" ht="15" x14ac:dyDescent="0.2">
      <c r="B251" s="259"/>
      <c r="C251" s="224" t="s">
        <v>1487</v>
      </c>
      <c r="D251" s="275">
        <v>82</v>
      </c>
      <c r="E251" s="220">
        <v>4.1476985331310064E-3</v>
      </c>
      <c r="F251" s="208">
        <v>2707277.97</v>
      </c>
      <c r="G251" s="220">
        <v>3.9658296944265837E-3</v>
      </c>
      <c r="H251" s="260"/>
    </row>
    <row r="252" spans="2:8" s="237" customFormat="1" ht="15" x14ac:dyDescent="0.2">
      <c r="B252" s="259"/>
      <c r="C252" s="224" t="s">
        <v>1488</v>
      </c>
      <c r="D252" s="275">
        <v>8</v>
      </c>
      <c r="E252" s="220">
        <v>4.0465351542741526E-4</v>
      </c>
      <c r="F252" s="208">
        <v>117985.32</v>
      </c>
      <c r="G252" s="220">
        <v>1.7283400180825268E-4</v>
      </c>
      <c r="H252" s="260"/>
    </row>
    <row r="253" spans="2:8" s="237" customFormat="1" ht="15.75" customHeight="1" x14ac:dyDescent="0.25">
      <c r="B253" s="259"/>
      <c r="C253" s="213"/>
      <c r="D253" s="222">
        <v>19770</v>
      </c>
      <c r="E253" s="215">
        <v>1</v>
      </c>
      <c r="F253" s="214">
        <v>682651091.59999967</v>
      </c>
      <c r="G253" s="215">
        <v>0.99999999999999978</v>
      </c>
      <c r="H253" s="260"/>
    </row>
    <row r="254" spans="2:8" ht="15" customHeight="1" x14ac:dyDescent="0.2">
      <c r="B254" s="241"/>
      <c r="C254" s="159"/>
      <c r="D254" s="159"/>
      <c r="E254" s="159"/>
      <c r="F254" s="159"/>
      <c r="G254" s="159"/>
      <c r="H254" s="242"/>
    </row>
    <row r="255" spans="2:8" ht="13.5" thickBot="1" x14ac:dyDescent="0.25">
      <c r="B255" s="261"/>
      <c r="C255" s="262"/>
      <c r="D255" s="262"/>
      <c r="E255" s="262"/>
      <c r="F255" s="262"/>
      <c r="G255" s="262"/>
      <c r="H255" s="263"/>
    </row>
  </sheetData>
  <mergeCells count="4">
    <mergeCell ref="F65:G65"/>
    <mergeCell ref="C78:G78"/>
    <mergeCell ref="C79:G79"/>
    <mergeCell ref="C80:G80"/>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0" tint="-0.14999847407452621"/>
  </sheetPr>
  <dimension ref="A1:N112"/>
  <sheetViews>
    <sheetView zoomScale="80" zoomScaleNormal="80" workbookViewId="0">
      <selection activeCell="C82" sqref="C82"/>
    </sheetView>
  </sheetViews>
  <sheetFormatPr defaultColWidth="8.85546875" defaultRowHeight="15" outlineLevelRow="1" x14ac:dyDescent="0.25"/>
  <cols>
    <col min="1" max="1" width="13.28515625" style="23" customWidth="1"/>
    <col min="2" max="2" width="60.5703125" style="23" bestFit="1" customWidth="1"/>
    <col min="3" max="7" width="41" style="23" customWidth="1"/>
    <col min="8" max="8" width="7.28515625" style="23" customWidth="1"/>
    <col min="9" max="9" width="92" style="23" customWidth="1"/>
    <col min="10" max="11" width="47.7109375" style="23" customWidth="1"/>
    <col min="12" max="12" width="7.28515625" style="23" customWidth="1"/>
    <col min="13" max="13" width="25.7109375" style="23" customWidth="1"/>
    <col min="14" max="14" width="25.7109375" style="21" customWidth="1"/>
    <col min="15" max="16384" width="8.85546875" style="52"/>
  </cols>
  <sheetData>
    <row r="1" spans="1:13" ht="45" customHeight="1" x14ac:dyDescent="0.25">
      <c r="A1" s="309" t="s">
        <v>1266</v>
      </c>
      <c r="B1" s="309"/>
    </row>
    <row r="2" spans="1:13" ht="31.5" x14ac:dyDescent="0.25">
      <c r="A2" s="20" t="s">
        <v>1265</v>
      </c>
      <c r="B2" s="20"/>
      <c r="C2" s="21"/>
      <c r="D2" s="21"/>
      <c r="E2" s="21"/>
      <c r="F2" s="139" t="s">
        <v>1288</v>
      </c>
      <c r="G2" s="55"/>
      <c r="H2" s="21"/>
      <c r="I2" s="20"/>
      <c r="J2" s="21"/>
      <c r="K2" s="21"/>
      <c r="L2" s="21"/>
      <c r="M2" s="21"/>
    </row>
    <row r="3" spans="1:13" ht="15.75" thickBot="1" x14ac:dyDescent="0.3">
      <c r="A3" s="21"/>
      <c r="B3" s="22"/>
      <c r="C3" s="22"/>
      <c r="D3" s="21"/>
      <c r="E3" s="21"/>
      <c r="F3" s="21"/>
      <c r="G3" s="21"/>
      <c r="H3" s="21"/>
      <c r="L3" s="21"/>
      <c r="M3" s="21"/>
    </row>
    <row r="4" spans="1:13" ht="19.5" thickBot="1" x14ac:dyDescent="0.3">
      <c r="A4" s="24"/>
      <c r="B4" s="25" t="s">
        <v>20</v>
      </c>
      <c r="C4" s="26" t="s">
        <v>162</v>
      </c>
      <c r="D4" s="24"/>
      <c r="E4" s="24"/>
      <c r="F4" s="21"/>
      <c r="G4" s="21"/>
      <c r="H4" s="21"/>
      <c r="I4" s="34" t="s">
        <v>1258</v>
      </c>
      <c r="J4" s="74" t="s">
        <v>960</v>
      </c>
      <c r="L4" s="21"/>
      <c r="M4" s="21"/>
    </row>
    <row r="5" spans="1:13" ht="15.75" thickBot="1" x14ac:dyDescent="0.3">
      <c r="H5" s="21"/>
      <c r="I5" s="93" t="s">
        <v>962</v>
      </c>
      <c r="J5" s="23" t="s">
        <v>963</v>
      </c>
      <c r="L5" s="21"/>
      <c r="M5" s="21"/>
    </row>
    <row r="6" spans="1:13" ht="18.75" x14ac:dyDescent="0.25">
      <c r="A6" s="27"/>
      <c r="B6" s="28" t="s">
        <v>1166</v>
      </c>
      <c r="C6" s="27"/>
      <c r="E6" s="29"/>
      <c r="F6" s="29"/>
      <c r="G6" s="29"/>
      <c r="H6" s="21"/>
      <c r="I6" s="93" t="s">
        <v>965</v>
      </c>
      <c r="J6" s="23" t="s">
        <v>966</v>
      </c>
      <c r="L6" s="21"/>
      <c r="M6" s="21"/>
    </row>
    <row r="7" spans="1:13" x14ac:dyDescent="0.25">
      <c r="B7" s="31" t="s">
        <v>1264</v>
      </c>
      <c r="H7" s="21"/>
      <c r="I7" s="93" t="s">
        <v>968</v>
      </c>
      <c r="J7" s="23" t="s">
        <v>969</v>
      </c>
      <c r="L7" s="21"/>
      <c r="M7" s="21"/>
    </row>
    <row r="8" spans="1:13" x14ac:dyDescent="0.25">
      <c r="B8" s="31" t="s">
        <v>1179</v>
      </c>
      <c r="H8" s="21"/>
      <c r="I8" s="93" t="s">
        <v>1256</v>
      </c>
      <c r="J8" s="23" t="s">
        <v>1257</v>
      </c>
      <c r="L8" s="21"/>
      <c r="M8" s="21"/>
    </row>
    <row r="9" spans="1:13" ht="15.75" thickBot="1" x14ac:dyDescent="0.3">
      <c r="B9" s="32" t="s">
        <v>1201</v>
      </c>
      <c r="H9" s="21"/>
      <c r="L9" s="21"/>
      <c r="M9" s="21"/>
    </row>
    <row r="10" spans="1:13" x14ac:dyDescent="0.25">
      <c r="B10" s="33"/>
      <c r="H10" s="21"/>
      <c r="I10" s="94" t="s">
        <v>1260</v>
      </c>
      <c r="L10" s="21"/>
      <c r="M10" s="21"/>
    </row>
    <row r="11" spans="1:13" x14ac:dyDescent="0.25">
      <c r="B11" s="33"/>
      <c r="H11" s="21"/>
      <c r="I11" s="94" t="s">
        <v>1262</v>
      </c>
      <c r="L11" s="21"/>
      <c r="M11" s="21"/>
    </row>
    <row r="12" spans="1:13" ht="37.5" x14ac:dyDescent="0.25">
      <c r="A12" s="34" t="s">
        <v>29</v>
      </c>
      <c r="B12" s="34" t="s">
        <v>1247</v>
      </c>
      <c r="C12" s="35"/>
      <c r="D12" s="35"/>
      <c r="E12" s="35"/>
      <c r="F12" s="35"/>
      <c r="G12" s="35"/>
      <c r="H12" s="21"/>
      <c r="L12" s="21"/>
      <c r="M12" s="21"/>
    </row>
    <row r="13" spans="1:13" ht="15" customHeight="1" x14ac:dyDescent="0.25">
      <c r="A13" s="42"/>
      <c r="B13" s="43" t="s">
        <v>1178</v>
      </c>
      <c r="C13" s="42" t="s">
        <v>1246</v>
      </c>
      <c r="D13" s="42" t="s">
        <v>1259</v>
      </c>
      <c r="E13" s="44"/>
      <c r="F13" s="45"/>
      <c r="G13" s="45"/>
      <c r="H13" s="21"/>
      <c r="L13" s="21"/>
      <c r="M13" s="21"/>
    </row>
    <row r="14" spans="1:13" x14ac:dyDescent="0.25">
      <c r="A14" s="23" t="s">
        <v>1167</v>
      </c>
      <c r="B14" s="40" t="s">
        <v>1156</v>
      </c>
      <c r="C14" s="91"/>
      <c r="D14" s="91"/>
      <c r="E14" s="29"/>
      <c r="F14" s="29"/>
      <c r="G14" s="29"/>
      <c r="H14" s="21"/>
      <c r="L14" s="21"/>
      <c r="M14" s="21"/>
    </row>
    <row r="15" spans="1:13" x14ac:dyDescent="0.25">
      <c r="A15" s="23" t="s">
        <v>1168</v>
      </c>
      <c r="B15" s="40" t="s">
        <v>439</v>
      </c>
      <c r="C15" s="23" t="s">
        <v>1319</v>
      </c>
      <c r="D15" s="23" t="s">
        <v>1326</v>
      </c>
      <c r="E15" s="29"/>
      <c r="F15" s="29"/>
      <c r="G15" s="29"/>
      <c r="H15" s="21"/>
      <c r="L15" s="21"/>
      <c r="M15" s="21"/>
    </row>
    <row r="16" spans="1:13" x14ac:dyDescent="0.25">
      <c r="A16" s="23" t="s">
        <v>1169</v>
      </c>
      <c r="B16" s="40" t="s">
        <v>1157</v>
      </c>
      <c r="E16" s="29"/>
      <c r="F16" s="29"/>
      <c r="G16" s="29"/>
      <c r="H16" s="21"/>
      <c r="L16" s="21"/>
      <c r="M16" s="21"/>
    </row>
    <row r="17" spans="1:13" x14ac:dyDescent="0.25">
      <c r="A17" s="23" t="s">
        <v>1170</v>
      </c>
      <c r="B17" s="40" t="s">
        <v>1158</v>
      </c>
      <c r="E17" s="29"/>
      <c r="F17" s="29"/>
      <c r="G17" s="29"/>
      <c r="H17" s="21"/>
      <c r="L17" s="21"/>
      <c r="M17" s="21"/>
    </row>
    <row r="18" spans="1:13" x14ac:dyDescent="0.25">
      <c r="A18" s="23" t="s">
        <v>1171</v>
      </c>
      <c r="B18" s="40" t="s">
        <v>1159</v>
      </c>
      <c r="C18" s="101" t="s">
        <v>1319</v>
      </c>
      <c r="D18" s="101" t="s">
        <v>1326</v>
      </c>
      <c r="E18" s="29"/>
      <c r="F18" s="29"/>
      <c r="G18" s="29"/>
      <c r="H18" s="21"/>
      <c r="L18" s="21"/>
      <c r="M18" s="21"/>
    </row>
    <row r="19" spans="1:13" x14ac:dyDescent="0.25">
      <c r="A19" s="23" t="s">
        <v>1172</v>
      </c>
      <c r="B19" s="40" t="s">
        <v>1160</v>
      </c>
      <c r="E19" s="29"/>
      <c r="F19" s="29"/>
      <c r="G19" s="29"/>
      <c r="H19" s="21"/>
      <c r="L19" s="21"/>
      <c r="M19" s="21"/>
    </row>
    <row r="20" spans="1:13" x14ac:dyDescent="0.25">
      <c r="A20" s="23" t="s">
        <v>1173</v>
      </c>
      <c r="B20" s="40" t="s">
        <v>1161</v>
      </c>
      <c r="C20" s="101" t="s">
        <v>1325</v>
      </c>
      <c r="E20" s="29"/>
      <c r="F20" s="29"/>
      <c r="G20" s="29"/>
      <c r="H20" s="21"/>
      <c r="L20" s="21"/>
      <c r="M20" s="21"/>
    </row>
    <row r="21" spans="1:13" x14ac:dyDescent="0.25">
      <c r="A21" s="23" t="s">
        <v>1174</v>
      </c>
      <c r="B21" s="40" t="s">
        <v>1162</v>
      </c>
      <c r="C21" s="101"/>
      <c r="E21" s="29"/>
      <c r="F21" s="29"/>
      <c r="G21" s="29"/>
      <c r="H21" s="21"/>
      <c r="L21" s="21"/>
      <c r="M21" s="21"/>
    </row>
    <row r="22" spans="1:13" x14ac:dyDescent="0.25">
      <c r="A22" s="23" t="s">
        <v>1175</v>
      </c>
      <c r="B22" s="40" t="s">
        <v>1163</v>
      </c>
      <c r="C22" s="101"/>
      <c r="E22" s="29"/>
      <c r="F22" s="29"/>
      <c r="G22" s="29"/>
      <c r="H22" s="21"/>
      <c r="L22" s="21"/>
      <c r="M22" s="21"/>
    </row>
    <row r="23" spans="1:13" x14ac:dyDescent="0.25">
      <c r="A23" s="23" t="s">
        <v>1176</v>
      </c>
      <c r="B23" s="40" t="s">
        <v>1242</v>
      </c>
      <c r="C23" s="101" t="s">
        <v>1323</v>
      </c>
      <c r="E23" s="29"/>
      <c r="F23" s="29"/>
      <c r="G23" s="29"/>
      <c r="H23" s="21"/>
      <c r="L23" s="21"/>
      <c r="M23" s="21"/>
    </row>
    <row r="24" spans="1:13" x14ac:dyDescent="0.25">
      <c r="A24" s="23" t="s">
        <v>1244</v>
      </c>
      <c r="B24" s="40" t="s">
        <v>1243</v>
      </c>
      <c r="C24" s="101" t="s">
        <v>1324</v>
      </c>
      <c r="E24" s="29"/>
      <c r="F24" s="29"/>
      <c r="G24" s="29"/>
      <c r="H24" s="21"/>
      <c r="L24" s="21"/>
      <c r="M24" s="21"/>
    </row>
    <row r="25" spans="1:13" outlineLevel="1" x14ac:dyDescent="0.25">
      <c r="A25" s="23" t="s">
        <v>1177</v>
      </c>
      <c r="B25" s="38"/>
      <c r="E25" s="29"/>
      <c r="F25" s="29"/>
      <c r="G25" s="29"/>
      <c r="H25" s="21"/>
      <c r="L25" s="21"/>
      <c r="M25" s="21"/>
    </row>
    <row r="26" spans="1:13" outlineLevel="1" x14ac:dyDescent="0.25">
      <c r="A26" s="23" t="s">
        <v>1180</v>
      </c>
      <c r="B26" s="38"/>
      <c r="E26" s="29"/>
      <c r="F26" s="29"/>
      <c r="G26" s="29"/>
      <c r="H26" s="21"/>
      <c r="L26" s="21"/>
      <c r="M26" s="21"/>
    </row>
    <row r="27" spans="1:13" outlineLevel="1" x14ac:dyDescent="0.25">
      <c r="A27" s="23" t="s">
        <v>1181</v>
      </c>
      <c r="B27" s="38"/>
      <c r="E27" s="29"/>
      <c r="F27" s="29"/>
      <c r="G27" s="29"/>
      <c r="H27" s="21"/>
      <c r="L27" s="21"/>
      <c r="M27" s="21"/>
    </row>
    <row r="28" spans="1:13" outlineLevel="1" x14ac:dyDescent="0.25">
      <c r="A28" s="23" t="s">
        <v>1182</v>
      </c>
      <c r="B28" s="38"/>
      <c r="E28" s="29"/>
      <c r="F28" s="29"/>
      <c r="G28" s="29"/>
      <c r="H28" s="21"/>
      <c r="L28" s="21"/>
      <c r="M28" s="21"/>
    </row>
    <row r="29" spans="1:13" outlineLevel="1" x14ac:dyDescent="0.25">
      <c r="A29" s="23" t="s">
        <v>1183</v>
      </c>
      <c r="B29" s="38"/>
      <c r="E29" s="29"/>
      <c r="F29" s="29"/>
      <c r="G29" s="29"/>
      <c r="H29" s="21"/>
      <c r="L29" s="21"/>
      <c r="M29" s="21"/>
    </row>
    <row r="30" spans="1:13" outlineLevel="1" x14ac:dyDescent="0.25">
      <c r="A30" s="23" t="s">
        <v>1184</v>
      </c>
      <c r="B30" s="38"/>
      <c r="E30" s="29"/>
      <c r="F30" s="29"/>
      <c r="G30" s="29"/>
      <c r="H30" s="21"/>
      <c r="L30" s="21"/>
      <c r="M30" s="21"/>
    </row>
    <row r="31" spans="1:13" outlineLevel="1" x14ac:dyDescent="0.25">
      <c r="A31" s="23" t="s">
        <v>1185</v>
      </c>
      <c r="B31" s="38"/>
      <c r="E31" s="29"/>
      <c r="F31" s="29"/>
      <c r="G31" s="29"/>
      <c r="H31" s="21"/>
      <c r="L31" s="21"/>
      <c r="M31" s="21"/>
    </row>
    <row r="32" spans="1:13" outlineLevel="1" x14ac:dyDescent="0.25">
      <c r="A32" s="23" t="s">
        <v>1186</v>
      </c>
      <c r="B32" s="38"/>
      <c r="E32" s="29"/>
      <c r="F32" s="29"/>
      <c r="G32" s="29"/>
      <c r="H32" s="21"/>
      <c r="L32" s="21"/>
      <c r="M32" s="21"/>
    </row>
    <row r="33" spans="1:13" ht="18.75" x14ac:dyDescent="0.25">
      <c r="A33" s="35"/>
      <c r="B33" s="34" t="s">
        <v>1179</v>
      </c>
      <c r="C33" s="35"/>
      <c r="D33" s="35"/>
      <c r="E33" s="35"/>
      <c r="F33" s="35"/>
      <c r="G33" s="35"/>
      <c r="H33" s="21"/>
      <c r="L33" s="21"/>
      <c r="M33" s="21"/>
    </row>
    <row r="34" spans="1:13" ht="15" customHeight="1" x14ac:dyDescent="0.25">
      <c r="A34" s="42"/>
      <c r="B34" s="43" t="s">
        <v>1164</v>
      </c>
      <c r="C34" s="42" t="s">
        <v>1255</v>
      </c>
      <c r="D34" s="42" t="s">
        <v>1259</v>
      </c>
      <c r="E34" s="42" t="s">
        <v>1165</v>
      </c>
      <c r="F34" s="45"/>
      <c r="G34" s="45"/>
      <c r="H34" s="21"/>
      <c r="L34" s="21"/>
      <c r="M34" s="21"/>
    </row>
    <row r="35" spans="1:13" x14ac:dyDescent="0.25">
      <c r="A35" s="23" t="s">
        <v>1202</v>
      </c>
      <c r="B35" s="38" t="s">
        <v>966</v>
      </c>
      <c r="C35" s="120" t="s">
        <v>966</v>
      </c>
      <c r="D35" s="120" t="s">
        <v>966</v>
      </c>
      <c r="E35" s="120" t="s">
        <v>966</v>
      </c>
      <c r="F35" s="92"/>
      <c r="G35" s="92"/>
      <c r="H35" s="21"/>
      <c r="L35" s="21"/>
      <c r="M35" s="21"/>
    </row>
    <row r="36" spans="1:13" x14ac:dyDescent="0.25">
      <c r="A36" s="23" t="s">
        <v>1203</v>
      </c>
      <c r="B36" s="40"/>
      <c r="H36" s="21"/>
      <c r="L36" s="21"/>
      <c r="M36" s="21"/>
    </row>
    <row r="37" spans="1:13" x14ac:dyDescent="0.25">
      <c r="A37" s="23" t="s">
        <v>1204</v>
      </c>
      <c r="B37" s="40"/>
      <c r="H37" s="21"/>
      <c r="L37" s="21"/>
      <c r="M37" s="21"/>
    </row>
    <row r="38" spans="1:13" x14ac:dyDescent="0.25">
      <c r="A38" s="23" t="s">
        <v>1205</v>
      </c>
      <c r="B38" s="40"/>
      <c r="H38" s="21"/>
      <c r="L38" s="21"/>
      <c r="M38" s="21"/>
    </row>
    <row r="39" spans="1:13" x14ac:dyDescent="0.25">
      <c r="A39" s="23" t="s">
        <v>1206</v>
      </c>
      <c r="B39" s="40"/>
      <c r="H39" s="21"/>
      <c r="L39" s="21"/>
      <c r="M39" s="21"/>
    </row>
    <row r="40" spans="1:13" x14ac:dyDescent="0.25">
      <c r="A40" s="23" t="s">
        <v>1207</v>
      </c>
      <c r="B40" s="40"/>
      <c r="H40" s="21"/>
      <c r="L40" s="21"/>
      <c r="M40" s="21"/>
    </row>
    <row r="41" spans="1:13" x14ac:dyDescent="0.25">
      <c r="A41" s="23" t="s">
        <v>1208</v>
      </c>
      <c r="B41" s="40"/>
      <c r="H41" s="21"/>
      <c r="L41" s="21"/>
      <c r="M41" s="21"/>
    </row>
    <row r="42" spans="1:13" x14ac:dyDescent="0.25">
      <c r="A42" s="23" t="s">
        <v>1209</v>
      </c>
      <c r="B42" s="40"/>
      <c r="H42" s="21"/>
      <c r="L42" s="21"/>
      <c r="M42" s="21"/>
    </row>
    <row r="43" spans="1:13" x14ac:dyDescent="0.25">
      <c r="A43" s="23" t="s">
        <v>1210</v>
      </c>
      <c r="B43" s="40"/>
      <c r="H43" s="21"/>
      <c r="L43" s="21"/>
      <c r="M43" s="21"/>
    </row>
    <row r="44" spans="1:13" x14ac:dyDescent="0.25">
      <c r="A44" s="23" t="s">
        <v>1211</v>
      </c>
      <c r="B44" s="40"/>
      <c r="H44" s="21"/>
      <c r="L44" s="21"/>
      <c r="M44" s="21"/>
    </row>
    <row r="45" spans="1:13" x14ac:dyDescent="0.25">
      <c r="A45" s="23" t="s">
        <v>1212</v>
      </c>
      <c r="B45" s="40"/>
      <c r="H45" s="21"/>
      <c r="L45" s="21"/>
      <c r="M45" s="21"/>
    </row>
    <row r="46" spans="1:13" x14ac:dyDescent="0.25">
      <c r="A46" s="23" t="s">
        <v>1213</v>
      </c>
      <c r="B46" s="40"/>
      <c r="H46" s="21"/>
      <c r="L46" s="21"/>
      <c r="M46" s="21"/>
    </row>
    <row r="47" spans="1:13" x14ac:dyDescent="0.25">
      <c r="A47" s="23" t="s">
        <v>1214</v>
      </c>
      <c r="B47" s="40"/>
      <c r="H47" s="21"/>
      <c r="L47" s="21"/>
      <c r="M47" s="21"/>
    </row>
    <row r="48" spans="1:13" x14ac:dyDescent="0.25">
      <c r="A48" s="23" t="s">
        <v>1215</v>
      </c>
      <c r="B48" s="40"/>
      <c r="H48" s="21"/>
      <c r="L48" s="21"/>
      <c r="M48" s="21"/>
    </row>
    <row r="49" spans="1:13" x14ac:dyDescent="0.25">
      <c r="A49" s="23" t="s">
        <v>1216</v>
      </c>
      <c r="B49" s="40"/>
      <c r="H49" s="21"/>
      <c r="L49" s="21"/>
      <c r="M49" s="21"/>
    </row>
    <row r="50" spans="1:13" x14ac:dyDescent="0.25">
      <c r="A50" s="23" t="s">
        <v>1217</v>
      </c>
      <c r="B50" s="40"/>
      <c r="H50" s="21"/>
      <c r="L50" s="21"/>
      <c r="M50" s="21"/>
    </row>
    <row r="51" spans="1:13" x14ac:dyDescent="0.25">
      <c r="A51" s="23" t="s">
        <v>1218</v>
      </c>
      <c r="B51" s="40"/>
      <c r="H51" s="21"/>
      <c r="L51" s="21"/>
      <c r="M51" s="21"/>
    </row>
    <row r="52" spans="1:13" x14ac:dyDescent="0.25">
      <c r="A52" s="23" t="s">
        <v>1219</v>
      </c>
      <c r="B52" s="40"/>
      <c r="H52" s="21"/>
      <c r="L52" s="21"/>
      <c r="M52" s="21"/>
    </row>
    <row r="53" spans="1:13" x14ac:dyDescent="0.25">
      <c r="A53" s="23" t="s">
        <v>1220</v>
      </c>
      <c r="B53" s="40"/>
      <c r="H53" s="21"/>
      <c r="L53" s="21"/>
      <c r="M53" s="21"/>
    </row>
    <row r="54" spans="1:13" x14ac:dyDescent="0.25">
      <c r="A54" s="23" t="s">
        <v>1221</v>
      </c>
      <c r="B54" s="40"/>
      <c r="H54" s="21"/>
      <c r="L54" s="21"/>
      <c r="M54" s="21"/>
    </row>
    <row r="55" spans="1:13" x14ac:dyDescent="0.25">
      <c r="A55" s="23" t="s">
        <v>1222</v>
      </c>
      <c r="B55" s="40"/>
      <c r="H55" s="21"/>
      <c r="L55" s="21"/>
      <c r="M55" s="21"/>
    </row>
    <row r="56" spans="1:13" x14ac:dyDescent="0.25">
      <c r="A56" s="23" t="s">
        <v>1223</v>
      </c>
      <c r="B56" s="40"/>
      <c r="H56" s="21"/>
      <c r="L56" s="21"/>
      <c r="M56" s="21"/>
    </row>
    <row r="57" spans="1:13" x14ac:dyDescent="0.25">
      <c r="A57" s="23" t="s">
        <v>1224</v>
      </c>
      <c r="B57" s="40"/>
      <c r="H57" s="21"/>
      <c r="L57" s="21"/>
      <c r="M57" s="21"/>
    </row>
    <row r="58" spans="1:13" x14ac:dyDescent="0.25">
      <c r="A58" s="23" t="s">
        <v>1225</v>
      </c>
      <c r="B58" s="40"/>
      <c r="H58" s="21"/>
      <c r="L58" s="21"/>
      <c r="M58" s="21"/>
    </row>
    <row r="59" spans="1:13" x14ac:dyDescent="0.25">
      <c r="A59" s="23" t="s">
        <v>1226</v>
      </c>
      <c r="B59" s="40"/>
      <c r="H59" s="21"/>
      <c r="L59" s="21"/>
      <c r="M59" s="21"/>
    </row>
    <row r="60" spans="1:13" outlineLevel="1" x14ac:dyDescent="0.25">
      <c r="A60" s="23" t="s">
        <v>1187</v>
      </c>
      <c r="B60" s="40"/>
      <c r="E60" s="40"/>
      <c r="F60" s="40"/>
      <c r="G60" s="40"/>
      <c r="H60" s="21"/>
      <c r="L60" s="21"/>
      <c r="M60" s="21"/>
    </row>
    <row r="61" spans="1:13" outlineLevel="1" x14ac:dyDescent="0.25">
      <c r="A61" s="23" t="s">
        <v>1188</v>
      </c>
      <c r="B61" s="40"/>
      <c r="E61" s="40"/>
      <c r="F61" s="40"/>
      <c r="G61" s="40"/>
      <c r="H61" s="21"/>
      <c r="L61" s="21"/>
      <c r="M61" s="21"/>
    </row>
    <row r="62" spans="1:13" outlineLevel="1" x14ac:dyDescent="0.25">
      <c r="A62" s="23" t="s">
        <v>1189</v>
      </c>
      <c r="B62" s="40"/>
      <c r="E62" s="40"/>
      <c r="F62" s="40"/>
      <c r="G62" s="40"/>
      <c r="H62" s="21"/>
      <c r="L62" s="21"/>
      <c r="M62" s="21"/>
    </row>
    <row r="63" spans="1:13" outlineLevel="1" x14ac:dyDescent="0.25">
      <c r="A63" s="23" t="s">
        <v>1190</v>
      </c>
      <c r="B63" s="40"/>
      <c r="E63" s="40"/>
      <c r="F63" s="40"/>
      <c r="G63" s="40"/>
      <c r="H63" s="21"/>
      <c r="L63" s="21"/>
      <c r="M63" s="21"/>
    </row>
    <row r="64" spans="1:13" outlineLevel="1" x14ac:dyDescent="0.25">
      <c r="A64" s="23" t="s">
        <v>1191</v>
      </c>
      <c r="B64" s="40"/>
      <c r="E64" s="40"/>
      <c r="F64" s="40"/>
      <c r="G64" s="40"/>
      <c r="H64" s="21"/>
      <c r="L64" s="21"/>
      <c r="M64" s="21"/>
    </row>
    <row r="65" spans="1:14" outlineLevel="1" x14ac:dyDescent="0.25">
      <c r="A65" s="23" t="s">
        <v>1192</v>
      </c>
      <c r="B65" s="40"/>
      <c r="E65" s="40"/>
      <c r="F65" s="40"/>
      <c r="G65" s="40"/>
      <c r="H65" s="21"/>
      <c r="L65" s="21"/>
      <c r="M65" s="21"/>
    </row>
    <row r="66" spans="1:14" outlineLevel="1" x14ac:dyDescent="0.25">
      <c r="A66" s="23" t="s">
        <v>1193</v>
      </c>
      <c r="B66" s="40"/>
      <c r="E66" s="40"/>
      <c r="F66" s="40"/>
      <c r="G66" s="40"/>
      <c r="H66" s="21"/>
      <c r="L66" s="21"/>
      <c r="M66" s="21"/>
    </row>
    <row r="67" spans="1:14" outlineLevel="1" x14ac:dyDescent="0.25">
      <c r="A67" s="23" t="s">
        <v>1194</v>
      </c>
      <c r="B67" s="40"/>
      <c r="E67" s="40"/>
      <c r="F67" s="40"/>
      <c r="G67" s="40"/>
      <c r="H67" s="21"/>
      <c r="L67" s="21"/>
      <c r="M67" s="21"/>
    </row>
    <row r="68" spans="1:14" outlineLevel="1" x14ac:dyDescent="0.25">
      <c r="A68" s="23" t="s">
        <v>1195</v>
      </c>
      <c r="B68" s="40"/>
      <c r="E68" s="40"/>
      <c r="F68" s="40"/>
      <c r="G68" s="40"/>
      <c r="H68" s="21"/>
      <c r="L68" s="21"/>
      <c r="M68" s="21"/>
    </row>
    <row r="69" spans="1:14" outlineLevel="1" x14ac:dyDescent="0.25">
      <c r="A69" s="23" t="s">
        <v>1196</v>
      </c>
      <c r="B69" s="40"/>
      <c r="E69" s="40"/>
      <c r="F69" s="40"/>
      <c r="G69" s="40"/>
      <c r="H69" s="21"/>
      <c r="L69" s="21"/>
      <c r="M69" s="21"/>
    </row>
    <row r="70" spans="1:14" outlineLevel="1" x14ac:dyDescent="0.25">
      <c r="A70" s="23" t="s">
        <v>1197</v>
      </c>
      <c r="B70" s="40"/>
      <c r="E70" s="40"/>
      <c r="F70" s="40"/>
      <c r="G70" s="40"/>
      <c r="H70" s="21"/>
      <c r="L70" s="21"/>
      <c r="M70" s="21"/>
    </row>
    <row r="71" spans="1:14" outlineLevel="1" x14ac:dyDescent="0.25">
      <c r="A71" s="23" t="s">
        <v>1198</v>
      </c>
      <c r="B71" s="40"/>
      <c r="E71" s="40"/>
      <c r="F71" s="40"/>
      <c r="G71" s="40"/>
      <c r="H71" s="21"/>
      <c r="L71" s="21"/>
      <c r="M71" s="21"/>
    </row>
    <row r="72" spans="1:14" outlineLevel="1" x14ac:dyDescent="0.25">
      <c r="A72" s="23" t="s">
        <v>1199</v>
      </c>
      <c r="B72" s="40"/>
      <c r="E72" s="40"/>
      <c r="F72" s="40"/>
      <c r="G72" s="40"/>
      <c r="H72" s="21"/>
      <c r="L72" s="21"/>
      <c r="M72" s="21"/>
    </row>
    <row r="73" spans="1:14" ht="37.5" x14ac:dyDescent="0.25">
      <c r="A73" s="35"/>
      <c r="B73" s="34" t="s">
        <v>1201</v>
      </c>
      <c r="C73" s="35"/>
      <c r="D73" s="35"/>
      <c r="E73" s="35"/>
      <c r="F73" s="35"/>
      <c r="G73" s="35"/>
      <c r="H73" s="21"/>
    </row>
    <row r="74" spans="1:14" ht="15" customHeight="1" x14ac:dyDescent="0.25">
      <c r="A74" s="42"/>
      <c r="B74" s="43" t="s">
        <v>922</v>
      </c>
      <c r="C74" s="42" t="s">
        <v>1263</v>
      </c>
      <c r="D74" s="42"/>
      <c r="E74" s="45"/>
      <c r="F74" s="45"/>
      <c r="G74" s="45"/>
      <c r="H74" s="52"/>
      <c r="I74" s="52"/>
      <c r="J74" s="52"/>
      <c r="K74" s="52"/>
      <c r="L74" s="52"/>
      <c r="M74" s="52"/>
      <c r="N74" s="52"/>
    </row>
    <row r="75" spans="1:14" x14ac:dyDescent="0.25">
      <c r="A75" s="23" t="s">
        <v>1227</v>
      </c>
      <c r="B75" s="23" t="s">
        <v>1245</v>
      </c>
      <c r="C75" s="288">
        <f>'E. Investor Report'!D93*12</f>
        <v>117.60976018131981</v>
      </c>
      <c r="H75" s="21"/>
    </row>
    <row r="76" spans="1:14" x14ac:dyDescent="0.25">
      <c r="A76" s="23" t="s">
        <v>1228</v>
      </c>
      <c r="B76" s="23" t="s">
        <v>1261</v>
      </c>
      <c r="C76" s="154">
        <f>'E. Investor Report'!D94*12</f>
        <v>155.89113086893283</v>
      </c>
      <c r="H76" s="21"/>
    </row>
    <row r="77" spans="1:14" outlineLevel="1" x14ac:dyDescent="0.25">
      <c r="A77" s="23" t="s">
        <v>1229</v>
      </c>
      <c r="H77" s="21"/>
    </row>
    <row r="78" spans="1:14" outlineLevel="1" x14ac:dyDescent="0.25">
      <c r="A78" s="23" t="s">
        <v>1230</v>
      </c>
      <c r="H78" s="21"/>
    </row>
    <row r="79" spans="1:14" outlineLevel="1" x14ac:dyDescent="0.25">
      <c r="A79" s="23" t="s">
        <v>1231</v>
      </c>
      <c r="H79" s="21"/>
    </row>
    <row r="80" spans="1:14" outlineLevel="1" x14ac:dyDescent="0.25">
      <c r="A80" s="23" t="s">
        <v>1232</v>
      </c>
      <c r="H80" s="21"/>
    </row>
    <row r="81" spans="1:8" x14ac:dyDescent="0.25">
      <c r="A81" s="42"/>
      <c r="B81" s="43" t="s">
        <v>1233</v>
      </c>
      <c r="C81" s="42" t="s">
        <v>521</v>
      </c>
      <c r="D81" s="42" t="s">
        <v>522</v>
      </c>
      <c r="E81" s="45" t="s">
        <v>923</v>
      </c>
      <c r="F81" s="45" t="s">
        <v>924</v>
      </c>
      <c r="G81" s="45" t="s">
        <v>1254</v>
      </c>
      <c r="H81" s="21"/>
    </row>
    <row r="82" spans="1:8" x14ac:dyDescent="0.25">
      <c r="A82" s="23" t="s">
        <v>1234</v>
      </c>
      <c r="B82" s="23" t="s">
        <v>1248</v>
      </c>
      <c r="C82" s="289">
        <f>'E. Investor Report'!G249</f>
        <v>0.98130473085439929</v>
      </c>
      <c r="D82" s="289" t="s">
        <v>966</v>
      </c>
      <c r="E82" s="289" t="s">
        <v>966</v>
      </c>
      <c r="F82" s="289" t="s">
        <v>966</v>
      </c>
      <c r="G82" s="289">
        <f>SUM(C82)</f>
        <v>0.98130473085439929</v>
      </c>
      <c r="H82" s="21"/>
    </row>
    <row r="83" spans="1:8" x14ac:dyDescent="0.25">
      <c r="A83" s="23" t="s">
        <v>1235</v>
      </c>
      <c r="B83" s="23" t="s">
        <v>1251</v>
      </c>
      <c r="C83" s="290">
        <f>'E. Investor Report'!G250</f>
        <v>1.4556605449365692E-2</v>
      </c>
      <c r="D83" s="290" t="s">
        <v>966</v>
      </c>
      <c r="E83" s="290" t="s">
        <v>966</v>
      </c>
      <c r="F83" s="290" t="s">
        <v>966</v>
      </c>
      <c r="G83" s="290">
        <f t="shared" ref="G83:G86" si="0">SUM(C83)</f>
        <v>1.4556605449365692E-2</v>
      </c>
      <c r="H83" s="21"/>
    </row>
    <row r="84" spans="1:8" x14ac:dyDescent="0.25">
      <c r="A84" s="23" t="s">
        <v>1236</v>
      </c>
      <c r="B84" s="23" t="s">
        <v>1249</v>
      </c>
      <c r="C84" s="290">
        <f>'E. Investor Report'!G251</f>
        <v>3.9658296944265837E-3</v>
      </c>
      <c r="D84" s="290" t="s">
        <v>966</v>
      </c>
      <c r="E84" s="290" t="s">
        <v>966</v>
      </c>
      <c r="F84" s="290" t="s">
        <v>966</v>
      </c>
      <c r="G84" s="290">
        <f t="shared" si="0"/>
        <v>3.9658296944265837E-3</v>
      </c>
      <c r="H84" s="21"/>
    </row>
    <row r="85" spans="1:8" x14ac:dyDescent="0.25">
      <c r="A85" s="23" t="s">
        <v>1237</v>
      </c>
      <c r="B85" s="23" t="s">
        <v>1250</v>
      </c>
      <c r="C85" s="290">
        <f>'E. Investor Report'!G252</f>
        <v>1.7283400180825268E-4</v>
      </c>
      <c r="D85" s="290" t="s">
        <v>966</v>
      </c>
      <c r="E85" s="290" t="s">
        <v>966</v>
      </c>
      <c r="F85" s="290" t="s">
        <v>966</v>
      </c>
      <c r="G85" s="290">
        <f t="shared" si="0"/>
        <v>1.7283400180825268E-4</v>
      </c>
      <c r="H85" s="21"/>
    </row>
    <row r="86" spans="1:8" x14ac:dyDescent="0.25">
      <c r="A86" s="23" t="s">
        <v>1253</v>
      </c>
      <c r="B86" s="23" t="s">
        <v>1252</v>
      </c>
      <c r="C86" s="290">
        <v>0</v>
      </c>
      <c r="D86" s="290" t="s">
        <v>966</v>
      </c>
      <c r="E86" s="290" t="s">
        <v>966</v>
      </c>
      <c r="F86" s="290" t="s">
        <v>966</v>
      </c>
      <c r="G86" s="101">
        <f t="shared" si="0"/>
        <v>0</v>
      </c>
      <c r="H86" s="21"/>
    </row>
    <row r="87" spans="1:8" outlineLevel="1" x14ac:dyDescent="0.25">
      <c r="A87" s="23" t="s">
        <v>1238</v>
      </c>
      <c r="H87" s="21"/>
    </row>
    <row r="88" spans="1:8" outlineLevel="1" x14ac:dyDescent="0.25">
      <c r="A88" s="23" t="s">
        <v>1239</v>
      </c>
      <c r="H88" s="21"/>
    </row>
    <row r="89" spans="1:8" outlineLevel="1" x14ac:dyDescent="0.25">
      <c r="A89" s="23" t="s">
        <v>1240</v>
      </c>
      <c r="H89" s="21"/>
    </row>
    <row r="90" spans="1:8" outlineLevel="1" x14ac:dyDescent="0.25">
      <c r="A90" s="23" t="s">
        <v>1241</v>
      </c>
      <c r="H90" s="21"/>
    </row>
    <row r="91" spans="1:8" x14ac:dyDescent="0.25">
      <c r="H91" s="21"/>
    </row>
    <row r="92" spans="1:8" x14ac:dyDescent="0.25">
      <c r="H92" s="21"/>
    </row>
    <row r="93" spans="1:8" x14ac:dyDescent="0.25">
      <c r="H93" s="21"/>
    </row>
    <row r="94" spans="1:8" x14ac:dyDescent="0.25">
      <c r="H94" s="21"/>
    </row>
    <row r="95" spans="1:8" x14ac:dyDescent="0.25">
      <c r="H95" s="21"/>
    </row>
    <row r="96" spans="1:8" x14ac:dyDescent="0.25">
      <c r="H96" s="21"/>
    </row>
    <row r="97" spans="8:8" x14ac:dyDescent="0.25">
      <c r="H97" s="21"/>
    </row>
    <row r="98" spans="8:8" x14ac:dyDescent="0.25">
      <c r="H98" s="21"/>
    </row>
    <row r="99" spans="8:8" x14ac:dyDescent="0.25">
      <c r="H99" s="21"/>
    </row>
    <row r="100" spans="8:8" x14ac:dyDescent="0.25">
      <c r="H100" s="21"/>
    </row>
    <row r="101" spans="8:8" x14ac:dyDescent="0.25">
      <c r="H101" s="21"/>
    </row>
    <row r="102" spans="8:8" x14ac:dyDescent="0.25">
      <c r="H102" s="21"/>
    </row>
    <row r="103" spans="8:8" x14ac:dyDescent="0.25">
      <c r="H103" s="21"/>
    </row>
    <row r="104" spans="8:8" x14ac:dyDescent="0.25">
      <c r="H104" s="21"/>
    </row>
    <row r="105" spans="8:8" x14ac:dyDescent="0.25">
      <c r="H105" s="21"/>
    </row>
    <row r="106" spans="8:8" x14ac:dyDescent="0.25">
      <c r="H106" s="21"/>
    </row>
    <row r="107" spans="8:8" x14ac:dyDescent="0.25">
      <c r="H107" s="21"/>
    </row>
    <row r="108" spans="8:8" x14ac:dyDescent="0.25">
      <c r="H108" s="21"/>
    </row>
    <row r="109" spans="8:8" x14ac:dyDescent="0.25">
      <c r="H109" s="21"/>
    </row>
    <row r="110" spans="8:8" x14ac:dyDescent="0.25">
      <c r="H110" s="21"/>
    </row>
    <row r="111" spans="8:8" x14ac:dyDescent="0.25">
      <c r="H111" s="21"/>
    </row>
    <row r="112" spans="8:8" x14ac:dyDescent="0.25">
      <c r="H112" s="21"/>
    </row>
  </sheetData>
  <sheetProtection algorithmName="SHA-512" hashValue="EoLwWOSYeVJlJBt5NuV3Qeae64qigiYnIrUjThxIvj0ez29nPOrOZfYD3DJMmxviauNTKUVyLL9FUY+G7ACkLQ==" saltValue="ihGh0Uk/YhVPpmMyAXCWjQ==" spinCount="100000" sheet="1" formatCells="0" formatColumns="0" formatRows="0" insertHyperlinks="0" sort="0" autoFilter="0" pivotTables="0"/>
  <protectedRanges>
    <protectedRange sqref="C4 C14:D24 B36 B35 C35:E72 B37:B72 C75:C80 B77:B80 C82:G90 B87:B90" name="Optional ECBECAIs"/>
  </protectedRanges>
  <mergeCells count="1">
    <mergeCell ref="A1:B1"/>
  </mergeCells>
  <hyperlinks>
    <hyperlink ref="B8" location="'E. Optional ECB-ECAIs data'!B33" display="2.  Additional information on the swaps"/>
    <hyperlink ref="B7" location="'E. Optional ECB-ECAIs data'!B12" display="1. Additional information on the programme"/>
    <hyperlink ref="B9" location="'E. Optional ECB-ECAIs data'!B73" display="3.  Additional information on the asset distribution"/>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sisl xmlns:xsi="http://www.w3.org/2001/XMLSchema-instance" xmlns:xsd="http://www.w3.org/2001/XMLSchema" xmlns="http://www.boldonjames.com/2008/01/sie/internal/label" sislVersion="0" policy="d4161281-19ac-4487-8e19-1947623352c0" origin="userSelected">
  <element uid="id_classification_nonbusiness" value=""/>
</sisl>
</file>

<file path=customXml/itemProps1.xml><?xml version="1.0" encoding="utf-8"?>
<ds:datastoreItem xmlns:ds="http://schemas.openxmlformats.org/officeDocument/2006/customXml" ds:itemID="{436A6EA4-456E-4D57-A3E5-AF779CA4D7CA}">
  <ds:schemaRefs>
    <ds:schemaRef ds:uri="http://www.w3.org/2001/XMLSchema"/>
    <ds:schemaRef ds:uri="http://www.boldonjames.com/2008/01/sie/internal/label"/>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9</vt:i4>
      </vt:variant>
    </vt:vector>
  </HeadingPairs>
  <TitlesOfParts>
    <vt:vector size="16" baseType="lpstr">
      <vt:lpstr>Introduction</vt:lpstr>
      <vt:lpstr>A. HTT General</vt:lpstr>
      <vt:lpstr>B1. HTT Mortgage Assets</vt:lpstr>
      <vt:lpstr>C. HTT Harmonised Glossary</vt:lpstr>
      <vt:lpstr>Disclaimer</vt:lpstr>
      <vt:lpstr>E. Investor Report</vt:lpstr>
      <vt:lpstr>F. Optional ECB-ECAIs data</vt:lpstr>
      <vt:lpstr>Disclaimer!general_tc</vt:lpstr>
      <vt:lpstr>'A. HTT General'!Print_Area</vt:lpstr>
      <vt:lpstr>'B1. HTT Mortgage Assets'!Print_Area</vt:lpstr>
      <vt:lpstr>'C. HTT Harmonised Glossary'!Print_Area</vt:lpstr>
      <vt:lpstr>Disclaimer!Print_Area</vt:lpstr>
      <vt:lpstr>'F. Optional ECB-ECAIs data'!Print_Area</vt:lpstr>
      <vt:lpstr>Introduction!Print_Area</vt:lpstr>
      <vt:lpstr>Disclaimer!Print_Titles</vt:lpstr>
      <vt:lpstr>Disclaimer!privacy_policy</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alpha</cp:lastModifiedBy>
  <cp:lastPrinted>2018-01-08T12:50:15Z</cp:lastPrinted>
  <dcterms:created xsi:type="dcterms:W3CDTF">2016-04-21T08:07:20Z</dcterms:created>
  <dcterms:modified xsi:type="dcterms:W3CDTF">2018-07-12T14:36:01Z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cIndexRef">
    <vt:lpwstr>7e0ffe20-f314-45c6-bedb-9b7310d1198f</vt:lpwstr>
  </property>
  <property fmtid="{D5CDD505-2E9C-101B-9397-08002B2CF9AE}" pid="3" name="bjSaver">
    <vt:lpwstr>8HYI4BkWIjE4csFMHmd20xRVl4IdBUoa</vt:lpwstr>
  </property>
  <property fmtid="{D5CDD505-2E9C-101B-9397-08002B2CF9AE}" pid="4" name="bjDocumentLabelXML">
    <vt:lpwstr>&lt;?xml version="1.0" encoding="us-ascii"?&gt;&lt;sisl xmlns:xsi="http://www.w3.org/2001/XMLSchema-instance" xmlns:xsd="http://www.w3.org/2001/XMLSchema" sislVersion="0" policy="d4161281-19ac-4487-8e19-1947623352c0" origin="userSelected" xmlns="http://www.boldonj</vt:lpwstr>
  </property>
  <property fmtid="{D5CDD505-2E9C-101B-9397-08002B2CF9AE}" pid="5" name="bjDocumentLabelXML-0">
    <vt:lpwstr>ames.com/2008/01/sie/internal/label"&gt;&lt;element uid="id_classification_nonbusiness" value="" /&gt;&lt;/sisl&gt;</vt:lpwstr>
  </property>
  <property fmtid="{D5CDD505-2E9C-101B-9397-08002B2CF9AE}" pid="6" name="bjDocumentSecurityLabel">
    <vt:lpwstr>Unrestricted</vt:lpwstr>
  </property>
  <property fmtid="{D5CDD505-2E9C-101B-9397-08002B2CF9AE}" pid="7" name="BarclaysDC">
    <vt:lpwstr>Unrestricted</vt:lpwstr>
  </property>
  <property fmtid="{D5CDD505-2E9C-101B-9397-08002B2CF9AE}" pid="8" name="DealMaven.PresLink.LastVersion">
    <vt:lpwstr/>
  </property>
</Properties>
</file>