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<sst xmlns="http://schemas.openxmlformats.org/spreadsheetml/2006/main" count="2139" uniqueCount="1566">
  <si>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</si>
  <si>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</si>
  <si>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</si>
  <si>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</si>
  <si>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</si>
  <si>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</si>
  <si>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</si>
  <si>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</si>
  <si>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</si>
  <si>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</si>
  <si>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</si>
  <si>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</si>
  <si>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</si>
  <si>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</si>
  <si>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</si>
  <si>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</si>
  <si>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</si>
  <si>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</si>
  <si>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</si>
  <si>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</si>
  <si>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</si>
  <si>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</si>
  <si>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</si>
  <si>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</si>
  <si>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</si>
  <si>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</si>
  <si>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</si>
  <si>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</si>
  <si>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</si>
  <si>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</si>
  <si>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</si>
  <si>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</si>
  <si>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</si>
  <si>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</si>
  <si>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</si>
  <si>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</si>
  <si>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</si>
  <si>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</si>
  <si>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</si>
  <si>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</si>
  <si>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</si>
  <si>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</si>
  <si>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</si>
  <si>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</si>
  <si>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</si>
  <si>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</si>
  <si>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</si>
  <si>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</si>
  <si>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</si>
  <si>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</si>
  <si>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</si>
  <si>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</si>
  <si>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</si>
  <si>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</si>
  <si>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</si>
  <si>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</si>
  <si>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</si>
  <si>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</si>
  <si>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</si>
  <si>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</si>
  <si>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</si>
  <si>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</si>
  <si>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</si>
  <si>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</si>
  <si>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</si>
  <si>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</si>
  <si>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</si>
  <si>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</si>
  <si>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</si>
  <si>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</si>
  <si>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</si>
  <si>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</si>
  <si>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</si>
  <si>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</si>
  <si>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</si>
  <si>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</si>
  <si>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</si>
  <si>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</si>
  <si>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</si>
  <si>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</si>
  <si>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</si>
  <si>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</si>
  <si>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</si>
  <si>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</si>
  <si>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</si>
  <si>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</si>
  <si>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</si>
  <si>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</si>
  <si>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</si>
  <si>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</si>
  <si>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</si>
  <si>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</si>
  <si>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</si>
  <si>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</si>
  <si>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</si>
  <si>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</si>
  <si>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</si>
  <si>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</si>
  <si>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</si>
  <si>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</si>
  <si>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</si>
  <si>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</si>
  <si>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</si>
  <si>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</si>
  <si>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</si>
  <si>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</si>
  <si>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</si>
  <si>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</si>
  <si>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</si>
  <si>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</si>
  <si>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</si>
  <si>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</si>
  <si>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</si>
  <si>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</si>
  <si>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</si>
  <si>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</si>
  <si>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</si>
  <si>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</si>
  <si>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</si>
  <si>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</si>
  <si>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</si>
  <si>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</si>
  <si>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</si>
  <si>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</si>
  <si>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</si>
  <si>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</si>
  <si>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</si>
  <si>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</si>
  <si>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</si>
  <si>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</si>
  <si>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</si>
  <si>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</si>
  <si>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</si>
  <si>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</si>
  <si>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</si>
  <si>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</si>
  <si>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</si>
  <si>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</si>
  <si>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</si>
  <si>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</si>
  <si>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</si>
  <si>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</si>
  <si>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</si>
  <si>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</si>
  <si>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</si>
  <si>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</si>
  <si>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</si>
  <si>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</si>
  <si>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</si>
  <si>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</si>
  <si>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</si>
  <si>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</si>
  <si>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</si>
  <si>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</si>
  <si>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</si>
  <si>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</si>
  <si>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</si>
  <si>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</si>
  <si>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</si>
  <si>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</si>
  <si>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</si>
  <si>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</si>
  <si>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</si>
  <si>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</si>
  <si>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</si>
  <si>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</si>
  <si>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</si>
  <si>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</si>
  <si>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</si>
  <si>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</si>
  <si>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</si>
  <si>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</si>
  <si>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</si>
  <si>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</si>
  <si>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</si>
  <si>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</si>
  <si>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</si>
  <si>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</si>
  <si>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</si>
  <si>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</si>
  <si>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</si>
  <si>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</si>
  <si>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</si>
  <si>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</si>
  <si>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</si>
  <si>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</si>
  <si>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</si>
  <si>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</si>
  <si>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</si>
  <si>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</si>
  <si>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</si>
  <si>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</si>
  <si>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</si>
  <si>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</si>
  <si>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</si>
  <si>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</si>
  <si>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</si>
  <si>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</si>
  <si>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</si>
  <si>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</si>
  <si>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</si>
  <si>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</si>
  <si>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</si>
  <si>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</si>
  <si>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</si>
  <si>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</si>
  <si>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</si>
  <si>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</si>
  <si>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</si>
  <si>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</si>
  <si>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</si>
  <si>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</si>
  <si>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</si>
  <si>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</si>
  <si>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</si>
  <si>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</si>
  <si>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</si>
  <si>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</si>
  <si>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</si>
  <si>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</si>
  <si>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</si>
  <si>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</si>
  <si>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</si>
  <si>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</si>
  <si>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</si>
  <si>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</si>
  <si>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</si>
  <si>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</si>
  <si>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</si>
  <si>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</si>
  <si>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</si>
  <si>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</si>
  <si>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</si>
  <si>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</si>
  <si>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</si>
  <si>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</si>
  <si>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</si>
  <si>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</si>
  <si>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</si>
  <si>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</si>
  <si>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</si>
  <si>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</si>
  <si>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</si>
  <si>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</si>
  <si>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</si>
  <si>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</si>
  <si>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</si>
  <si>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</si>
  <si>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</si>
  <si>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</si>
  <si>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</si>
  <si>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</si>
  <si>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</si>
  <si>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</si>
  <si>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</si>
  <si>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</si>
  <si>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</si>
  <si>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</si>
  <si>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</si>
  <si>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</si>
  <si>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</si>
  <si>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</si>
  <si>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</si>
  <si>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</si>
  <si>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</si>
  <si>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</si>
  <si>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</si>
  <si>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</si>
  <si>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</si>
  <si>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</si>
  <si>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</si>
  <si>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</si>
  <si>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</si>
  <si>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</si>
  <si>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</si>
  <si>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</si>
  <si>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</si>
  <si>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</si>
  <si>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</si>
  <si>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</si>
  <si>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</si>
  <si>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</si>
  <si>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</si>
  <si>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</si>
  <si>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</si>
  <si>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</si>
  <si>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</si>
  <si>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</si>
  <si>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</si>
  <si>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</si>
  <si>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</si>
  <si>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</si>
  <si>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</si>
  <si>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</si>
  <si>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</si>
  <si>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</si>
  <si>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</si>
  <si>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</si>
  <si>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</si>
  <si>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</si>
  <si>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</si>
  <si>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</si>
  <si>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</si>
  <si>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</si>
  <si>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</si>
  <si>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</si>
  <si>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</si>
  <si>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</si>
  <si>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</si>
  <si>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</si>
  <si>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</si>
  <si>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</si>
  <si>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</si>
  <si>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</si>
  <si>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</si>
  <si>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</si>
  <si>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</si>
  <si>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</si>
  <si>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</si>
  <si>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</si>
  <si>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</si>
  <si>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</si>
  <si>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</si>
  <si>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</si>
  <si>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</si>
  <si>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</si>
  <si>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</si>
  <si>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</si>
  <si>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</si>
  <si>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</si>
  <si>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</si>
  <si>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</si>
  <si>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</si>
  <si>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</si>
  <si>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</si>
  <si>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</si>
  <si>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</si>
  <si>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</si>
  <si>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</si>
  <si>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</si>
  <si>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</si>
  <si>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</si>
  <si>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</si>
  <si>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</si>
  <si>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</si>
  <si>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</si>
  <si>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</si>
  <si>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</si>
  <si>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</si>
  <si>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</si>
  <si>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</si>
  <si>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</si>
  <si>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</si>
  <si>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</si>
  <si>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</si>
  <si>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</si>
  <si>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</si>
  <si>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</si>
  <si>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</si>
  <si>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</si>
  <si>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</si>
  <si>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</si>
  <si>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</si>
  <si>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</si>
  <si>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</si>
  <si>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</si>
  <si>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</si>
  <si>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</si>
  <si>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</si>
  <si>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</si>
  <si>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</si>
  <si>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</si>
  <si>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</si>
  <si>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</si>
  <si>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</si>
  <si>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</si>
  <si>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</si>
  <si>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</si>
  <si>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</si>
  <si>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</si>
  <si>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</si>
  <si>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</si>
  <si>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</si>
  <si>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</si>
  <si>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</si>
  <si>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</si>
  <si>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</si>
  <si>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</si>
  <si>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</si>
  <si>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</si>
  <si>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</si>
  <si>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</si>
  <si>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</si>
  <si>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</si>
  <si>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</si>
  <si>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</si>
  <si>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</si>
  <si>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</si>
  <si>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</si>
  <si>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</si>
  <si>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</si>
  <si>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</si>
  <si>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</si>
  <si>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</si>
  <si>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</si>
  <si>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</si>
  <si>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</si>
  <si>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</si>
  <si>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</si>
  <si>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</si>
  <si>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</si>
  <si>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</si>
  <si>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</si>
  <si>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</si>
  <si>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</si>
  <si>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</si>
  <si>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</si>
  <si>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</si>
  <si>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</si>
  <si>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</si>
  <si>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</si>
  <si>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</si>
  <si>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</si>
  <si>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</si>
  <si>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</si>
  <si>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</si>
  <si>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</si>
  <si>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</si>
  <si>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</si>
  <si>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</si>
  <si>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</si>
  <si>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</si>
  <si>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</si>
  <si>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</si>
  <si>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</si>
  <si>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</si>
  <si>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</si>
  <si>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</si>
  <si>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</si>
  <si>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</si>
  <si>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</si>
  <si>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</si>
  <si>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</si>
  <si>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</si>
  <si>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</si>
  <si>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</si>
  <si>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</si>
  <si>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</si>
  <si>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</si>
  <si>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</si>
  <si>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</si>
  <si>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</si>
  <si>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</si>
  <si>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</si>
  <si>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</si>
  <si>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</si>
  <si>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</si>
  <si>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</si>
  <si>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</si>
  <si>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</si>
  <si>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</si>
  <si>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</si>
  <si>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</si>
  <si>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</si>
  <si>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</si>
  <si>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</si>
  <si>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</si>
  <si>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</si>
  <si>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</si>
  <si>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</si>
  <si>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</si>
  <si>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</si>
  <si>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</si>
  <si>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</si>
  <si>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</si>
  <si>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</si>
  <si>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</si>
  <si>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</si>
  <si>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</si>
  <si>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</si>
  <si>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</si>
  <si>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</si>
  <si>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</si>
  <si>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</si>
  <si>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</si>
  <si>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</si>
  <si>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</si>
  <si>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</si>
  <si>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</si>
  <si>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</si>
  <si>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</si>
  <si>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</si>
  <si>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</si>
  <si>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</si>
  <si>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</si>
  <si>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</si>
  <si>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</si>
  <si>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</si>
  <si>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</si>
  <si>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</si>
  <si>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</si>
  <si>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</si>
  <si>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</si>
  <si>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</si>
  <si>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</si>
  <si>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</si>
  <si>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</si>
  <si>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</si>
  <si>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</si>
  <si>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</si>
  <si>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</si>
  <si>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</si>
  <si>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</si>
  <si>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</si>
  <si>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</si>
  <si>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</si>
  <si>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</si>
  <si>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</si>
  <si>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</si>
  <si>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</si>
  <si>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</si>
  <si>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</si>
  <si>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</si>
  <si>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</si>
  <si>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</si>
  <si>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</si>
  <si>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</si>
  <si>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</si>
  <si>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</si>
  <si>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</si>
  <si>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</si>
  <si>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</si>
  <si>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</si>
  <si>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</si>
  <si>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</si>
  <si>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</si>
  <si>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</si>
  <si>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</si>
  <si>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</si>
  <si>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</si>
  <si>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</si>
  <si>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</si>
  <si>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</si>
  <si>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</si>
  <si>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</si>
  <si>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</si>
  <si>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</si>
  <si>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</si>
  <si>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</si>
  <si>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</si>
  <si>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</si>
  <si>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</si>
  <si>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</si>
  <si>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</si>
  <si>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</si>
  <si>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</si>
  <si>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</si>
  <si>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</si>
  <si>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</si>
  <si>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</si>
  <si>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</si>
  <si>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</si>
  <si>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</si>
  <si>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</si>
  <si>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</si>
  <si>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</si>
  <si>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</si>
  <si>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</si>
  <si>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</si>
  <si>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</si>
  <si>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</si>
  <si>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</si>
  <si>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</si>
  <si>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</si>
  <si>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</si>
  <si>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</si>
  <si>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</si>
  <si>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</si>
  <si>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</si>
  <si>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</si>
  <si>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</si>
  <si>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</si>
  <si>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</si>
  <si>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</si>
  <si>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</si>
  <si>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</si>
  <si>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</si>
  <si>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</si>
  <si>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</si>
  <si>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</si>
  <si>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</si>
  <si>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</si>
  <si>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</si>
  <si>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</si>
  <si>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</si>
  <si>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</si>
  <si>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</si>
  <si>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</si>
  <si>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</si>
  <si>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</si>
  <si>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</si>
  <si>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</si>
  <si>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</si>
  <si>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</si>
  <si>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</si>
  <si>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</si>
  <si>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</si>
  <si>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</si>
  <si>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</si>
  <si>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</si>
  <si>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</si>
  <si>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</si>
  <si>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</si>
  <si>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</si>
  <si>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</si>
  <si>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</si>
  <si>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</si>
  <si>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</si>
  <si>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</si>
  <si>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</si>
  <si>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</si>
  <si>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</si>
  <si>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</si>
  <si>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</si>
  <si>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</si>
  <si>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</si>
  <si>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</si>
  <si>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</si>
  <si>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</si>
  <si>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</si>
  <si>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</si>
  <si>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</si>
  <si>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</si>
  <si>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</si>
  <si>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</si>
  <si>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</si>
  <si>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</si>
  <si>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</si>
  <si>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</si>
  <si>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</si>
  <si>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</si>
  <si>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</si>
  <si>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</si>
  <si>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</si>
  <si>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</si>
  <si>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</si>
  <si>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</si>
  <si>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</si>
  <si>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</si>
  <si>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</si>
  <si>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</si>
  <si>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</si>
  <si>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</si>
  <si>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</si>
  <si>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</si>
  <si>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</si>
  <si>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</si>
  <si>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</si>
  <si>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</si>
  <si>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</si>
  <si>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</si>
  <si>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</si>
  <si>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</si>
  <si>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</si>
  <si>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</si>
  <si>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</si>
  <si>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</si>
  <si>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</si>
  <si>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</si>
  <si>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</si>
  <si>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</si>
  <si>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</si>
  <si>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</si>
  <si>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</si>
  <si>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</si>
  <si>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</si>
  <si>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</si>
  <si>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</si>
  <si>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</si>
  <si>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</si>
  <si>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</si>
  <si>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</si>
  <si>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</si>
  <si>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</si>
  <si>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</si>
  <si>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</si>
  <si>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</si>
  <si>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</si>
  <si>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</si>
  <si>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</si>
  <si>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</si>
  <si>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</si>
  <si>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</si>
  <si>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</si>
  <si>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</si>
  <si>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</si>
  <si>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</si>
  <si>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</si>
  <si>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</si>
  <si>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</si>
  <si>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</si>
  <si>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</si>
  <si>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</si>
  <si>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</si>
  <si>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</si>
  <si>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</si>
  <si>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</si>
  <si>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</si>
  <si>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</si>
  <si>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</si>
  <si>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</si>
  <si>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</si>
  <si>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</si>
  <si>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</si>
  <si>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</si>
  <si>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</si>
  <si>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</si>
  <si>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</si>
  <si>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</si>
  <si>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</si>
  <si>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</si>
  <si>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</si>
  <si>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</si>
  <si>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</si>
  <si>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</si>
  <si>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</si>
  <si>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</si>
  <si>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</si>
  <si>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</si>
  <si>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</si>
  <si>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</si>
  <si>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</si>
  <si>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</si>
  <si>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</si>
  <si>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</si>
  <si>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</si>
  <si>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</si>
  <si>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</si>
  <si>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</si>
  <si>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</si>
  <si>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</si>
  <si>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</si>
  <si>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</si>
  <si>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</si>
  <si>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</si>
  <si>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</si>
  <si>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</si>
  <si>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</si>
  <si>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</si>
  <si>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</si>
  <si>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</si>
  <si>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</si>
  <si>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</si>
  <si>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</si>
  <si>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</si>
  <si>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</si>
  <si>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</si>
  <si>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</si>
  <si>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</si>
  <si>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</si>
  <si>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</si>
  <si>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</si>
  <si>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</si>
  <si>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</si>
  <si>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</si>
  <si>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</si>
  <si>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</si>
  <si>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</si>
  <si>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</si>
  <si>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</si>
  <si>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</si>
  <si>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</si>
  <si>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</si>
  <si>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</si>
  <si>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</si>
  <si>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</si>
  <si>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</si>
  <si>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</si>
  <si>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</si>
  <si>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</si>
  <si>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</si>
  <si>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</si>
  <si>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</si>
  <si>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</si>
  <si>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</si>
  <si>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</si>
  <si>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</si>
  <si>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</si>
  <si>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</si>
  <si>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</si>
  <si>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</si>
  <si>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</si>
  <si>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</si>
  <si>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</si>
  <si>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</si>
  <si>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</si>
  <si>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</si>
  <si>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</si>
  <si>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</si>
  <si>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</si>
  <si>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</si>
  <si>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</si>
  <si>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</si>
  <si>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</si>
  <si>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</si>
  <si>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</si>
  <si>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</si>
  <si>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</si>
  <si>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</si>
  <si>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</si>
  <si>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</si>
  <si>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</si>
  <si>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</si>
  <si>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</si>
  <si>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</si>
  <si>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</si>
  <si>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</si>
  <si>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</si>
  <si>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</si>
  <si>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</si>
  <si>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</si>
  <si>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</si>
  <si>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</si>
  <si>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</si>
  <si>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</si>
  <si>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</si>
  <si>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</si>
  <si>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</si>
  <si>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</si>
  <si>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</si>
  <si>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</si>
  <si>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</si>
  <si>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</si>
  <si>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</si>
  <si>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</si>
  <si>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</si>
  <si>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</si>
  <si>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</si>
  <si>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</si>
  <si>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</si>
  <si>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</si>
  <si>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</si>
  <si>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</si>
  <si>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</si>
  <si>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</si>
  <si>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</si>
  <si>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</si>
  <si>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</si>
  <si>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</si>
  <si>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</si>
  <si>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</si>
  <si>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</si>
  <si>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</si>
  <si>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</si>
  <si>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</si>
  <si>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</si>
  <si>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</si>
  <si>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</si>
  <si>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</si>
  <si>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</si>
  <si>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</si>
  <si>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</si>
  <si>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</si>
  <si>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</si>
  <si>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</si>
  <si>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</si>
  <si>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</si>
  <si>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</si>
  <si>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</si>
  <si>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</si>
  <si>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</si>
  <si>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</si>
  <si>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</si>
  <si>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</si>
  <si>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</si>
  <si>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</si>
  <si>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</si>
  <si>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</si>
  <si>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</si>
  <si>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</si>
  <si>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</si>
  <si>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</si>
  <si>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</si>
  <si>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</si>
  <si>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</si>
  <si>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</si>
  <si>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</si>
  <si>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</si>
  <si>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</si>
  <si>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</si>
  <si>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</si>
  <si>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</si>
  <si>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</si>
  <si>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</si>
  <si>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</si>
  <si>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</si>
  <si>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</si>
  <si>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</si>
  <si>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</si>
  <si>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</si>
  <si>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</si>
  <si>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</si>
  <si>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</si>
  <si>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</si>
  <si>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</si>
  <si>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</si>
  <si>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</si>
  <si>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</si>
  <si>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</si>
  <si>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</si>
  <si>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</si>
  <si>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</si>
  <si>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</si>
  <si>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</si>
  <si>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</si>
  <si>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</si>
  <si>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</si>
  <si>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</si>
  <si>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</si>
  <si>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</si>
  <si>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</si>
  <si>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</si>
  <si>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</si>
  <si>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</si>
  <si>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</si>
  <si>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</si>
  <si>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</si>
  <si>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</si>
  <si>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</si>
  <si>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</si>
  <si>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</si>
  <si>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</si>
  <si>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</si>
  <si>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</si>
  <si>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</si>
  <si>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</si>
  <si>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</si>
  <si>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</si>
  <si>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</si>
  <si>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</si>
  <si>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</si>
  <si>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</si>
  <si>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</si>
  <si>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</si>
  <si>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</si>
  <si>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</si>
  <si>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</si>
  <si>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</si>
  <si>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</si>
  <si>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</si>
  <si>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</si>
  <si>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</si>
  <si>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</si>
  <si>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</si>
  <si>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</si>
  <si>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</si>
  <si>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</si>
  <si>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</si>
  <si>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</si>
  <si>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</si>
  <si>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</si>
  <si>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</si>
  <si>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</si>
  <si>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</si>
  <si>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</si>
  <si>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</si>
  <si>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</si>
  <si>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</si>
  <si>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</si>
  <si>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</si>
  <si>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</si>
  <si>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</si>
  <si>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</si>
  <si>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</si>
  <si>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</si>
  <si>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</si>
  <si>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</si>
  <si>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</si>
  <si>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</si>
  <si>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</si>
  <si>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</si>
  <si>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</si>
  <si>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</si>
  <si>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</si>
  <si>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</si>
  <si>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</si>
  <si>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</si>
  <si>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</si>
  <si>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</si>
  <si>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</si>
  <si>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</si>
  <si>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</si>
  <si>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</si>
  <si>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</si>
  <si>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</si>
  <si>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</si>
  <si>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</si>
  <si>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</si>
  <si>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</si>
  <si>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</si>
  <si>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</si>
  <si>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</si>
  <si>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</si>
  <si>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</si>
  <si>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</si>
  <si>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</si>
  <si>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</si>
  <si>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</si>
  <si>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</si>
  <si>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</si>
  <si>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</si>
  <si>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</si>
  <si>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</si>
  <si>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</si>
  <si>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</si>
  <si>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</si>
  <si>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</si>
  <si>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</si>
  <si>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</si>
  <si>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</si>
  <si>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</si>
  <si>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</si>
  <si>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</si>
  <si>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</si>
  <si>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</si>
  <si>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</si>
  <si>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</si>
  <si>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</si>
  <si>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</si>
  <si>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</si>
  <si>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</si>
  <si>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</si>
  <si>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</si>
  <si>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</si>
  <si>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</si>
  <si>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</si>
  <si>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</si>
  <si>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</si>
  <si>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</si>
  <si>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</si>
  <si>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</si>
  <si>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</si>
  <si>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</si>
  <si>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</si>
  <si>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</si>
  <si>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</si>
  <si>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</si>
  <si>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</si>
  <si>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</si>
  <si>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</si>
  <si>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</si>
  <si>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</si>
  <si>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</si>
  <si>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</si>
  <si>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</si>
  <si>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</si>
  <si>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</si>
  <si>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</si>
  <si>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</si>
  <si>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</si>
  <si>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</si>
  <si>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</si>
  <si>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</si>
  <si>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</si>
  <si>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</si>
  <si>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</si>
  <si>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</si>
  <si>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</si>
  <si>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</si>
  <si>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</si>
  <si>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</si>
  <si>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</si>
  <si>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</si>
  <si>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</si>
  <si>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</si>
  <si>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</si>
  <si>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</si>
  <si>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</si>
  <si>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</si>
  <si>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</si>
  <si>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</si>
  <si>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</si>
  <si>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</si>
  <si>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</si>
  <si>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</si>
  <si>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</si>
  <si>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</si>
  <si>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</si>
  <si>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</si>
  <si>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</si>
  <si>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</si>
  <si>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</si>
  <si>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</si>
  <si>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</si>
  <si>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</si>
  <si>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</si>
  <si>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</si>
  <si>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</si>
  <si>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</si>
  <si>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</si>
  <si>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</si>
  <si>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</si>
  <si>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</si>
  <si>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</si>
  <si>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</si>
  <si>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</si>
  <si>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</si>
  <si>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</si>
  <si>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</si>
  <si>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</si>
  <si>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</si>
  <si>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</si>
  <si>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</si>
  <si>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</si>
  <si>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</si>
  <si>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</si>
  <si>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</si>
  <si>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</si>
  <si>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</si>
  <si>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</si>
  <si>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</si>
  <si>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</si>
  <si>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</si>
  <si>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</si>
  <si>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</si>
  <si>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</si>
  <si>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</si>
  <si>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</si>
  <si>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</si>
  <si>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</si>
  <si>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</si>
  <si>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</si>
  <si>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</si>
  <si>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</si>
  <si>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</si>
  <si>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</si>
  <si>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</si>
  <si>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</si>
  <si>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</si>
  <si>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</si>
  <si>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</si>
  <si>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</si>
  <si>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</si>
  <si>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</si>
  <si>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</si>
  <si>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</si>
  <si>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</si>
  <si>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</si>
  <si>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</si>
  <si>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</si>
  <si>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</si>
  <si>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</si>
  <si>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</si>
  <si>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</si>
  <si>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</si>
  <si>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</si>
  <si>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</si>
  <si>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</si>
  <si>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</si>
  <si>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</si>
  <si>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</si>
  <si>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</si>
  <si>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</si>
  <si>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</si>
  <si>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</si>
  <si>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</si>
  <si>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</si>
  <si>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</si>
  <si>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</si>
  <si>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</si>
  <si>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</si>
  <si>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</si>
  <si>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</si>
  <si>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</si>
  <si>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</si>
  <si>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</si>
  <si>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</si>
  <si>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</si>
  <si>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</si>
  <si>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</si>
  <si>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</si>
  <si>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</si>
  <si>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</si>
  <si>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</si>
  <si>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</si>
  <si>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</si>
  <si>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</si>
  <si>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</si>
  <si>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</si>
  <si>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</si>
  <si>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</si>
  <si>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</si>
  <si>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</si>
  <si>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</si>
  <si>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</si>
  <si>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</si>
  <si>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</si>
  <si>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</si>
  <si>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</si>
  <si>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</si>
  <si>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</si>
  <si>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</si>
  <si>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</si>
  <si>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</si>
  <si>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</si>
  <si>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</si>
  <si>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</si>
  <si>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</si>
  <si>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</si>
  <si>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</si>
  <si>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</si>
  <si>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</si>
  <si>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</si>
  <si>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</si>
  <si>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</si>
  <si>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</si>
  <si>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</si>
  <si>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</si>
  <si>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</si>
  <si>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</si>
  <si>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</si>
  <si>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</si>
  <si>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</si>
  <si>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</si>
  <si>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</si>
  <si>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</si>
  <si>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</si>
  <si>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</si>
  <si>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</si>
  <si>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</si>
  <si>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</si>
  <si>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</si>
  <si>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</si>
  <si>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</si>
  <si>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</si>
  <si>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</si>
  <si>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</si>
  <si>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</si>
  <si>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</si>
  <si>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</si>
  <si>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</si>
  <si>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</si>
  <si>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</si>
  <si>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</si>
  <si>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</si>
  <si>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</si>
  <si>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</si>
  <si>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</si>
  <si>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</si>
  <si>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</si>
  <si>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</si>
  <si>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</si>
  <si>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</si>
  <si>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</si>
  <si>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</si>
  <si>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</si>
  <si>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</si>
  <si>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</si>
  <si>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</si>
  <si>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</si>
  <si>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</si>
  <si>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</si>
  <si>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</si>
  <si>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</si>
  <si>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</si>
  <si>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</si>
  <si>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</si>
  <si>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</si>
  <si>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</si>
  <si>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</si>
  <si>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</si>
  <si>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</si>
  <si>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</si>
  <si>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</si>
  <si>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</si>
  <si>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</si>
  <si>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</si>
  <si>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</si>
  <si>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</si>
  <si>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</si>
  <si>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</si>
  <si>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</si>
  <si>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</si>
  <si>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</si>
  <si>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</si>
  <si>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</si>
  <si>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</si>
  <si>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</si>
  <si>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</si>
  <si>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</si>
  <si>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</si>
  <si>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</si>
  <si>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</si>
  <si>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</si>
  <si>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</si>
  <si>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</si>
  <si>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</si>
  <si>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</si>
  <si>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</si>
  <si>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</si>
  <si>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</si>
  <si>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</si>
  <si>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</si>
  <si>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</si>
  <si>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</si>
  <si>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</si>
  <si>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</si>
  <si>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</si>
  <si>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</si>
  <si>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</si>
  <si>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</si>
  <si>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</si>
  <si>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</si>
  <si>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</si>
  <si>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</si>
  <si>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</si>
  <si>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</si>
  <si>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</si>
  <si>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</si>
  <si>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</si>
  <si>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</si>
  <si>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</si>
  <si>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</si>
  <si>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</si>
  <si>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</si>
  <si>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</si>
  <si>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</si>
  <si>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</si>
  <si>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</si>
  <si>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</si>
  <si>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</si>
  <si>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</si>
  <si>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</si>
  <si>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</si>
  <si>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</si>
  <si>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</si>
  <si>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</si>
  <si>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</si>
  <si>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</si>
  <si>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</si>
  <si>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</si>
  <si>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</si>
  <si>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</si>
  <si>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</si>
  <si>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</si>
  <si>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</si>
  <si>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</si>
  <si>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</si>
  <si>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</si>
  <si>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</si>
  <si>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</si>
  <si>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</si>
  <si>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</si>
  <si>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</si>
  <si>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</si>
  <si>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</si>
  <si>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</si>
  <si>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</si>
  <si>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</si>
  <si>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</si>
  <si>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</si>
  <si>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</si>
  <si>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</si>
  <si>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</si>
  <si>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</si>
  <si>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</si>
  <si>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</si>
  <si>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</si>
  <si>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</si>
  <si>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</si>
  <si>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</si>
  <si>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</si>
  <si>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</si>
  <si>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</si>
  <si>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</si>
  <si>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</si>
  <si>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</si>
  <si>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</si>
  <si>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</si>
  <si>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</si>
  <si>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</si>
  <si>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</si>
  <si>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</si>
  <si>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</si>
  <si>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</si>
  <si>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</si>
  <si>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</si>
  <si>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</si>
  <si>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</si>
  <si>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</si>
  <si>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</si>
  <si>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</si>
  <si>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</si>
  <si>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</si>
  <si>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</si>
  <si>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</si>
  <si>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</si>
  <si>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</si>
  <si>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</si>
  <si>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</si>
  <si>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</si>
  <si>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</si>
  <si>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</si>
  <si>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</si>
  <si>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</si>
  <si>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</si>
  <si>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</si>
  <si>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</si>
  <si>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</si>
  <si>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</si>
  <si>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</si>
  <si>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</si>
  <si>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</si>
  <si>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</si>
  <si>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</si>
  <si>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</si>
  <si>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</si>
  <si>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</si>
  <si>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</si>
  <si>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</si>
  <si>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</si>
  <si>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</si>
  <si>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</si>
  <si>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</si>
  <si>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</si>
  <si>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</si>
  <si>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</si>
  <si>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</si>
  <si>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</si>
  <si>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</si>
  <si>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</si>
  <si>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</si>
  <si>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</si>
  <si>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</si>
  <si>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</si>
  <si>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</si>
  <si>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</si>
  <si>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</si>
  <si>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</si>
  <si>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</si>
  <si>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</si>
  <si>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</si>
  <si>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</si>
  <si>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</si>
  <si>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</si>
  <si>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</si>
  <si>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</si>
  <si>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</si>
  <si>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</si>
  <si>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</si>
  <si>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</si>
  <si>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</si>
  <si>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</si>
  <si>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</si>
  <si>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</si>
  <si>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</si>
  <si>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</si>
  <si>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</si>
  <si>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</si>
  <si>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</si>
  <si>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</si>
  <si>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</si>
  <si>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</si>
  <si>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</si>
  <si>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</si>
  <si>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</si>
  <si>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</si>
  <si>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</si>
  <si>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</si>
  <si>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</si>
  <si>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</si>
  <si>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</si>
  <si>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</si>
  <si>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</si>
  <si>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</si>
  <si>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</si>
  <si>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</si>
  <si>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</si>
  <si>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</si>
  <si>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</si>
  <si>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</si>
  <si>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</si>
  <si>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</si>
  <si>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</si>
  <si>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</si>
  <si>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</si>
  <si>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</si>
  <si>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</si>
  <si>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</si>
  <si>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</si>
  <si>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</si>
  <si>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</si>
  <si>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</si>
  <si>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</si>
  <si>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</si>
  <si>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</si>
  <si>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</si>
  <si>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</si>
  <si>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</si>
  <si>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</si>
  <si>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</si>
  <si>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</si>
  <si>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</si>
  <si>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</si>
  <si>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</si>
  <si>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</si>
  <si>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</si>
  <si>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</si>
  <si>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</si>
  <si>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</si>
  <si>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</si>
  <si>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</si>
  <si>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</si>
  <si>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</si>
  <si>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</si>
  <si>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</si>
  <si>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</si>
  <si>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</si>
  <si>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</si>
  <si>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</si>
  <si>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</si>
  <si>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</si>
  <si>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</si>
  <si>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</si>
  <si>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</si>
  <si>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</si>
  <si>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</si>
  <si>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</si>
  <si>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</si>
  <si>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</si>
  <si>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</si>
  <si>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</si>
  <si>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</si>
  <si>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</si>
  <si>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</si>
  <si>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</si>
  <si>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</si>
  <si>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</si>
  <si>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</si>
  <si>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</si>
  <si>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</si>
  <si>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</si>
  <si>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</si>
  <si>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</si>
  <si>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</si>
  <si>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</si>
  <si>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</si>
  <si>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</si>
  <si>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</si>
  <si>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</si>
  <si>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</si>
  <si>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</si>
  <si>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</si>
  <si>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</si>
  <si>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</si>
  <si>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</si>
  <si>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</si>
  <si>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</si>
  <si>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</si>
  <si>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</si>
  <si>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</si>
  <si>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</si>
  <si>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</si>
  <si>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</si>
  <si>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Cut-off Date:  29/2/2020</t>
  </si>
  <si>
    <t>Reporting Date: 13/3/2020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</si>
</sst>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u val="single"/>
      <sz val="11"/>
      <color indexed="20"/>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23"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23" fillId="0" borderId="0" xfId="0" applyFont="1" applyBorder="1" applyAlignment="1">
      <alignment horizontal="center"/>
    </xf>
    <xf numFmtId="0" fontId="26"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6"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2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23"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38" fillId="0" borderId="0" xfId="0" applyFont="1" applyFill="1" applyBorder="1" applyAlignment="1" quotePrefix="1">
      <alignment horizontal="center" vertical="center" wrapText="1"/>
    </xf>
    <xf numFmtId="0" fontId="38" fillId="19" borderId="0" xfId="0" applyFont="1" applyFill="1" applyBorder="1" applyAlignment="1">
      <alignment horizontal="center" vertical="center" wrapText="1"/>
    </xf>
    <xf numFmtId="0" fontId="34" fillId="19" borderId="0" xfId="0" applyFont="1" applyFill="1" applyBorder="1" applyAlignment="1" quotePrefix="1">
      <alignment horizontal="center" vertical="center" wrapText="1"/>
    </xf>
    <xf numFmtId="0" fontId="37"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39"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3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47"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38"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38" fillId="0" borderId="0" xfId="0" applyFont="1" applyFill="1" applyBorder="1" applyAlignment="1" quotePrefix="1">
      <alignment horizontal="left" vertical="center" wrapText="1"/>
    </xf>
    <xf numFmtId="0" fontId="3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8" fillId="19" borderId="0" xfId="0" applyFont="1" applyFill="1" applyBorder="1" applyAlignment="1" applyProtection="1">
      <alignment horizontal="center" vertical="center" wrapText="1"/>
      <protection/>
    </xf>
    <xf numFmtId="0" fontId="34"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39" fillId="0" borderId="0" xfId="0" applyFont="1" applyFill="1" applyBorder="1" applyAlignment="1" applyProtection="1">
      <alignment horizontal="right" vertical="center" wrapText="1"/>
      <protection/>
    </xf>
    <xf numFmtId="0" fontId="37" fillId="19"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9" fillId="0" borderId="0" xfId="68" applyFont="1" applyFill="1" applyBorder="1" applyAlignment="1" applyProtection="1">
      <alignment horizontal="center" vertical="center" wrapText="1"/>
      <protection/>
    </xf>
    <xf numFmtId="0" fontId="38"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5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34" fillId="19" borderId="0" xfId="0" applyFont="1" applyFill="1" applyBorder="1" applyAlignment="1" applyProtection="1">
      <alignment horizontal="center" vertical="center" wrapText="1"/>
      <protection/>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39" fillId="0" borderId="0" xfId="0" applyNumberFormat="1" applyFont="1" applyFill="1" applyBorder="1" applyAlignment="1" quotePrefix="1">
      <alignment horizontal="right" vertical="center" wrapText="1"/>
    </xf>
    <xf numFmtId="169" fontId="38"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42" applyNumberFormat="1" applyFont="1" applyFill="1" applyBorder="1" applyAlignment="1">
      <alignment/>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3" fontId="13" fillId="0" borderId="0" xfId="0" applyNumberFormat="1" applyFont="1" applyFill="1" applyBorder="1" applyAlignment="1">
      <alignment/>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3" fontId="13" fillId="33" borderId="22" xfId="45" applyNumberFormat="1" applyFont="1" applyFill="1" applyBorder="1" applyAlignment="1">
      <alignment horizontal="right" wrapText="1" indent="2"/>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horizontal="center" vertical="center" wrapText="1"/>
    </xf>
    <xf numFmtId="14" fontId="2" fillId="0" borderId="0" xfId="0" applyNumberFormat="1" applyFont="1" applyFill="1" applyBorder="1" applyAlignment="1" quotePrefix="1">
      <alignment horizontal="center" vertical="center" wrapText="1"/>
    </xf>
    <xf numFmtId="4"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quotePrefix="1">
      <alignment horizontal="center" vertical="center" wrapText="1"/>
      <protection/>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29/02/2020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6" t="s">
        <v>1379</v>
      </c>
      <c r="F6" s="356"/>
      <c r="G6" s="356"/>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1565</v>
      </c>
      <c r="G9" s="7"/>
      <c r="H9" s="7"/>
      <c r="I9" s="7"/>
      <c r="J9" s="8"/>
    </row>
    <row r="10" spans="2:10" ht="21">
      <c r="B10" s="6"/>
      <c r="C10" s="7"/>
      <c r="D10" s="7"/>
      <c r="E10" s="7"/>
      <c r="F10" s="13" t="s">
        <v>1564</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9" t="s">
        <v>15</v>
      </c>
      <c r="E24" s="360" t="s">
        <v>16</v>
      </c>
      <c r="F24" s="360"/>
      <c r="G24" s="360"/>
      <c r="H24" s="360"/>
      <c r="I24" s="7"/>
      <c r="J24" s="8"/>
    </row>
    <row r="25" spans="2:10" ht="15">
      <c r="B25" s="6"/>
      <c r="C25" s="7"/>
      <c r="D25" s="7"/>
      <c r="E25" s="16"/>
      <c r="F25" s="16"/>
      <c r="G25" s="16"/>
      <c r="H25" s="7"/>
      <c r="I25" s="7"/>
      <c r="J25" s="8"/>
    </row>
    <row r="26" spans="2:10" ht="15">
      <c r="B26" s="6"/>
      <c r="C26" s="7"/>
      <c r="D26" s="359" t="s">
        <v>17</v>
      </c>
      <c r="E26" s="360"/>
      <c r="F26" s="360"/>
      <c r="G26" s="360"/>
      <c r="H26" s="360"/>
      <c r="I26" s="7"/>
      <c r="J26" s="8"/>
    </row>
    <row r="27" spans="2:10" ht="15">
      <c r="B27" s="6"/>
      <c r="C27" s="7"/>
      <c r="D27" s="17"/>
      <c r="E27" s="17"/>
      <c r="F27" s="17"/>
      <c r="G27" s="17"/>
      <c r="H27" s="17"/>
      <c r="I27" s="7"/>
      <c r="J27" s="8"/>
    </row>
    <row r="28" spans="2:10" ht="15">
      <c r="B28" s="6"/>
      <c r="C28" s="7"/>
      <c r="D28" s="359" t="s">
        <v>18</v>
      </c>
      <c r="E28" s="360" t="s">
        <v>16</v>
      </c>
      <c r="F28" s="360"/>
      <c r="G28" s="360"/>
      <c r="H28" s="360"/>
      <c r="I28" s="7"/>
      <c r="J28" s="8"/>
    </row>
    <row r="29" spans="2:10" ht="15">
      <c r="B29" s="6"/>
      <c r="C29" s="7"/>
      <c r="D29" s="16"/>
      <c r="E29" s="16"/>
      <c r="F29" s="16"/>
      <c r="G29" s="16"/>
      <c r="H29" s="16"/>
      <c r="I29" s="7"/>
      <c r="J29" s="8"/>
    </row>
    <row r="30" spans="2:10" ht="15">
      <c r="B30" s="6"/>
      <c r="C30" s="7"/>
      <c r="D30" s="359" t="s">
        <v>19</v>
      </c>
      <c r="E30" s="360" t="s">
        <v>16</v>
      </c>
      <c r="F30" s="360"/>
      <c r="G30" s="360"/>
      <c r="H30" s="360"/>
      <c r="I30" s="7"/>
      <c r="J30" s="8"/>
    </row>
    <row r="31" spans="2:10" ht="15">
      <c r="B31" s="6"/>
      <c r="C31" s="7"/>
      <c r="D31" s="7"/>
      <c r="E31" s="7"/>
      <c r="F31" s="7"/>
      <c r="G31" s="7"/>
      <c r="H31" s="7"/>
      <c r="I31" s="7"/>
      <c r="J31" s="8"/>
    </row>
    <row r="32" spans="2:10" ht="15">
      <c r="B32" s="6"/>
      <c r="C32" s="7"/>
      <c r="D32" s="357" t="s">
        <v>20</v>
      </c>
      <c r="E32" s="358"/>
      <c r="F32" s="358"/>
      <c r="G32" s="358"/>
      <c r="H32" s="358"/>
      <c r="I32" s="7"/>
      <c r="J32" s="8"/>
    </row>
    <row r="33" spans="2:10" ht="15">
      <c r="B33" s="6"/>
      <c r="C33" s="7"/>
      <c r="D33" s="7"/>
      <c r="E33" s="7"/>
      <c r="F33" s="15"/>
      <c r="G33" s="7"/>
      <c r="H33" s="7"/>
      <c r="I33" s="7"/>
      <c r="J33" s="8"/>
    </row>
    <row r="34" spans="2:10" ht="15">
      <c r="B34" s="6"/>
      <c r="C34" s="7"/>
      <c r="D34" s="357" t="s">
        <v>1304</v>
      </c>
      <c r="E34" s="358"/>
      <c r="F34" s="358"/>
      <c r="G34" s="358"/>
      <c r="H34" s="358"/>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31">
      <selection activeCell="C22" sqref="C22"/>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61" t="s">
        <v>1373</v>
      </c>
      <c r="D25" s="361"/>
      <c r="E25" s="361"/>
      <c r="F25" s="361"/>
      <c r="G25" s="361"/>
      <c r="H25" s="361"/>
      <c r="I25" s="14"/>
      <c r="J25" s="8"/>
    </row>
    <row r="26" spans="2:10" s="2" customFormat="1" ht="15">
      <c r="B26" s="6"/>
      <c r="C26" s="361"/>
      <c r="D26" s="361"/>
      <c r="E26" s="361"/>
      <c r="F26" s="361"/>
      <c r="G26" s="361"/>
      <c r="H26" s="361"/>
      <c r="I26" s="14"/>
      <c r="J26" s="8"/>
    </row>
    <row r="27" spans="2:10" s="2" customFormat="1" ht="15">
      <c r="B27" s="6"/>
      <c r="C27" s="361" t="s">
        <v>1372</v>
      </c>
      <c r="D27" s="361"/>
      <c r="E27" s="361"/>
      <c r="F27" s="361"/>
      <c r="G27" s="361"/>
      <c r="H27" s="361"/>
      <c r="I27" s="14"/>
      <c r="J27" s="8"/>
    </row>
    <row r="28" spans="2:10" s="2" customFormat="1" ht="15">
      <c r="B28" s="6"/>
      <c r="C28" s="361"/>
      <c r="D28" s="361"/>
      <c r="E28" s="361"/>
      <c r="F28" s="361"/>
      <c r="G28" s="361"/>
      <c r="H28" s="361"/>
      <c r="I28" s="14"/>
      <c r="J28" s="8"/>
    </row>
    <row r="29" spans="2:10" s="2" customFormat="1" ht="15">
      <c r="B29" s="6"/>
      <c r="C29" s="361" t="s">
        <v>1374</v>
      </c>
      <c r="D29" s="361"/>
      <c r="E29" s="361"/>
      <c r="F29" s="361"/>
      <c r="G29" s="361"/>
      <c r="H29" s="361"/>
      <c r="I29" s="14"/>
      <c r="J29" s="8"/>
    </row>
    <row r="30" spans="2:10" s="2" customFormat="1" ht="15">
      <c r="B30" s="6"/>
      <c r="C30" s="361"/>
      <c r="D30" s="361"/>
      <c r="E30" s="361"/>
      <c r="F30" s="361"/>
      <c r="G30" s="361"/>
      <c r="H30" s="361"/>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62" t="s">
        <v>35</v>
      </c>
      <c r="B1" s="363"/>
      <c r="C1" s="363"/>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43890</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347">
        <v>708.95</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7">
        <v>700.41</v>
      </c>
      <c r="F40" s="83"/>
      <c r="H40" s="64"/>
      <c r="L40" s="64"/>
      <c r="M40" s="64"/>
      <c r="N40" s="95"/>
    </row>
    <row r="41" spans="1:14" ht="15" outlineLevel="1">
      <c r="A41" s="66" t="s">
        <v>116</v>
      </c>
      <c r="B41" s="89" t="s">
        <v>117</v>
      </c>
      <c r="C41" s="347">
        <v>544.09</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6">
        <v>0.0526</v>
      </c>
      <c r="D45" s="180">
        <f>IF(OR(C38="[For completion]",C39="[For completion]"),"Please complete G.3.1.1 and G.3.1.2",(C38/C39-1))</f>
        <v>0.41790000000000016</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347">
        <f>C38</f>
        <v>708.95</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351">
        <f>SUM(C53:C57)</f>
        <v>708.95</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7.486580107058158</v>
      </c>
      <c r="D66" s="187">
        <v>6.38988305699423</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72.87143702613878</v>
      </c>
      <c r="D70" s="184">
        <v>77.97243761796868</v>
      </c>
      <c r="E70" s="62"/>
      <c r="F70" s="196">
        <f aca="true" t="shared" si="1" ref="F70:F76">IF($C$77=0,"",IF(C70="[for completion]","",C70/$C$77))</f>
        <v>0.10278831998606403</v>
      </c>
      <c r="G70" s="196">
        <f>IF($D$77=0,"",IF(D70="[Mark as ND1 if not relevant]","",D70/$D$77))</f>
        <v>0.10998350238508879</v>
      </c>
      <c r="H70" s="64"/>
      <c r="L70" s="64"/>
      <c r="M70" s="64"/>
      <c r="N70" s="95"/>
    </row>
    <row r="71" spans="1:14" ht="15">
      <c r="A71" s="66" t="s">
        <v>160</v>
      </c>
      <c r="B71" s="176" t="s">
        <v>1326</v>
      </c>
      <c r="C71" s="184">
        <v>69.04683789151323</v>
      </c>
      <c r="D71" s="184">
        <v>73.8801165439192</v>
      </c>
      <c r="E71" s="62"/>
      <c r="F71" s="196">
        <f t="shared" si="1"/>
        <v>0.09739355715838298</v>
      </c>
      <c r="G71" s="196">
        <f aca="true" t="shared" si="2" ref="G71:G76">IF($D$77=0,"",IF(D71="[Mark as ND1 if not relevant]","",D71/$D$77))</f>
        <v>0.10421110615946985</v>
      </c>
      <c r="H71" s="64"/>
      <c r="L71" s="64"/>
      <c r="M71" s="64"/>
      <c r="N71" s="95"/>
    </row>
    <row r="72" spans="1:14" ht="15">
      <c r="A72" s="66" t="s">
        <v>161</v>
      </c>
      <c r="B72" s="175" t="s">
        <v>1327</v>
      </c>
      <c r="C72" s="184">
        <v>62.492903865142765</v>
      </c>
      <c r="D72" s="184">
        <v>66.86740713570285</v>
      </c>
      <c r="E72" s="62"/>
      <c r="F72" s="196">
        <f t="shared" si="1"/>
        <v>0.08814894918353985</v>
      </c>
      <c r="G72" s="196">
        <f t="shared" si="2"/>
        <v>0.09431937562638779</v>
      </c>
      <c r="H72" s="64"/>
      <c r="L72" s="64"/>
      <c r="M72" s="64"/>
      <c r="N72" s="95"/>
    </row>
    <row r="73" spans="1:14" ht="15">
      <c r="A73" s="66" t="s">
        <v>162</v>
      </c>
      <c r="B73" s="175" t="s">
        <v>1328</v>
      </c>
      <c r="C73" s="184">
        <v>56.8380953455162</v>
      </c>
      <c r="D73" s="184">
        <v>60.81676201970225</v>
      </c>
      <c r="E73" s="62"/>
      <c r="F73" s="196">
        <f t="shared" si="1"/>
        <v>0.08017259670174641</v>
      </c>
      <c r="G73" s="196">
        <f t="shared" si="2"/>
        <v>0.08578467847086856</v>
      </c>
      <c r="H73" s="64"/>
      <c r="L73" s="64"/>
      <c r="M73" s="64"/>
      <c r="N73" s="95"/>
    </row>
    <row r="74" spans="1:14" ht="15">
      <c r="A74" s="66" t="s">
        <v>163</v>
      </c>
      <c r="B74" s="175" t="s">
        <v>1329</v>
      </c>
      <c r="C74" s="184">
        <v>52.64985901317418</v>
      </c>
      <c r="D74" s="184">
        <v>56.33534914409631</v>
      </c>
      <c r="E74" s="62"/>
      <c r="F74" s="196">
        <f t="shared" si="1"/>
        <v>0.0742649078475852</v>
      </c>
      <c r="G74" s="196">
        <f t="shared" si="2"/>
        <v>0.07946345139691609</v>
      </c>
      <c r="H74" s="64"/>
      <c r="L74" s="64"/>
      <c r="M74" s="64"/>
      <c r="N74" s="95"/>
    </row>
    <row r="75" spans="1:14" ht="15">
      <c r="A75" s="66" t="s">
        <v>164</v>
      </c>
      <c r="B75" s="175" t="s">
        <v>1330</v>
      </c>
      <c r="C75" s="184">
        <v>196.35201799927805</v>
      </c>
      <c r="D75" s="184">
        <v>210.09665925922764</v>
      </c>
      <c r="E75" s="62"/>
      <c r="F75" s="196">
        <f t="shared" si="1"/>
        <v>0.2769630307795319</v>
      </c>
      <c r="G75" s="196">
        <f t="shared" si="2"/>
        <v>0.29635044293409935</v>
      </c>
      <c r="H75" s="64"/>
      <c r="L75" s="64"/>
      <c r="M75" s="64"/>
      <c r="N75" s="95"/>
    </row>
    <row r="76" spans="1:14" ht="15">
      <c r="A76" s="66" t="s">
        <v>165</v>
      </c>
      <c r="B76" s="175" t="s">
        <v>1331</v>
      </c>
      <c r="C76" s="184">
        <v>198.69551746923682</v>
      </c>
      <c r="D76" s="184">
        <v>162.97793688938307</v>
      </c>
      <c r="E76" s="62"/>
      <c r="F76" s="196">
        <f t="shared" si="1"/>
        <v>0.2802686383431496</v>
      </c>
      <c r="G76" s="196">
        <f t="shared" si="2"/>
        <v>0.22988744302716962</v>
      </c>
      <c r="H76" s="64"/>
      <c r="L76" s="64"/>
      <c r="M76" s="64"/>
      <c r="N76" s="95"/>
    </row>
    <row r="77" spans="1:14" ht="15">
      <c r="A77" s="66" t="s">
        <v>166</v>
      </c>
      <c r="B77" s="99" t="s">
        <v>145</v>
      </c>
      <c r="C77" s="351">
        <f>SUM(C70:C76)</f>
        <v>708.9466686100001</v>
      </c>
      <c r="D77" s="351">
        <f>SUM(D70:D76)</f>
        <v>708.94666861</v>
      </c>
      <c r="E77" s="83"/>
      <c r="F77" s="197">
        <f>SUM(F70:F76)</f>
        <v>1</v>
      </c>
      <c r="G77" s="197">
        <f>SUM(G70:G76)</f>
        <v>1</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352"/>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f>(44962-C17)/365</f>
        <v>2.936986301369863</v>
      </c>
      <c r="D89" s="187">
        <f>(45327-C17)/365</f>
        <v>3.936986301369863</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347">
        <f>C38</f>
        <v>708.95</v>
      </c>
      <c r="D112" s="347">
        <f>C38</f>
        <v>708.95</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347">
        <f>SUM(C112:C128)</f>
        <v>708.95</v>
      </c>
      <c r="D129" s="347">
        <f>SUM(D112:D128)</f>
        <v>708.95</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85" zoomScaleNormal="85"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353">
        <v>708.95</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353">
        <f>SUM(C12:C14)</f>
        <v>708.95</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22468</v>
      </c>
      <c r="D28" s="144">
        <v>0</v>
      </c>
      <c r="F28" s="208">
        <v>22468</v>
      </c>
    </row>
    <row r="29" spans="1:6" ht="15" outlineLevel="1">
      <c r="A29" s="144" t="s">
        <v>553</v>
      </c>
      <c r="B29" s="163" t="s">
        <v>554</v>
      </c>
      <c r="C29" s="208">
        <v>19285</v>
      </c>
      <c r="D29" s="144">
        <v>0</v>
      </c>
      <c r="F29" s="208">
        <v>19285</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0.009466264977530834</v>
      </c>
      <c r="D36" s="178">
        <v>0</v>
      </c>
      <c r="E36" s="207"/>
      <c r="F36" s="178">
        <v>0.009466264977530834</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0.07152394516645896</v>
      </c>
      <c r="D99" s="178">
        <v>0</v>
      </c>
      <c r="E99" s="178"/>
      <c r="F99" s="178">
        <v>0.07152394516645896</v>
      </c>
      <c r="G99" s="144"/>
    </row>
    <row r="100" spans="1:7" ht="15">
      <c r="A100" s="144" t="s">
        <v>655</v>
      </c>
      <c r="B100" s="165" t="s">
        <v>1533</v>
      </c>
      <c r="C100" s="178">
        <v>0.4328823215239452</v>
      </c>
      <c r="D100" s="178">
        <v>0</v>
      </c>
      <c r="E100" s="178"/>
      <c r="F100" s="178">
        <v>0.4328823215239452</v>
      </c>
      <c r="G100" s="144"/>
    </row>
    <row r="101" spans="1:7" ht="15">
      <c r="A101" s="144" t="s">
        <v>656</v>
      </c>
      <c r="B101" s="165" t="s">
        <v>1534</v>
      </c>
      <c r="C101" s="178">
        <v>0.0413476944988428</v>
      </c>
      <c r="D101" s="178">
        <v>0</v>
      </c>
      <c r="E101" s="178"/>
      <c r="F101" s="178">
        <v>0.0413476944988428</v>
      </c>
      <c r="G101" s="144"/>
    </row>
    <row r="102" spans="1:7" ht="15">
      <c r="A102" s="144" t="s">
        <v>657</v>
      </c>
      <c r="B102" s="165" t="s">
        <v>1535</v>
      </c>
      <c r="C102" s="178">
        <v>0.04272743457361581</v>
      </c>
      <c r="D102" s="178">
        <v>0</v>
      </c>
      <c r="E102" s="178"/>
      <c r="F102" s="178">
        <v>0.04272743457361581</v>
      </c>
      <c r="G102" s="144"/>
    </row>
    <row r="103" spans="1:7" ht="15">
      <c r="A103" s="144" t="s">
        <v>658</v>
      </c>
      <c r="B103" s="165" t="s">
        <v>1536</v>
      </c>
      <c r="C103" s="178">
        <v>0.021319209542460388</v>
      </c>
      <c r="D103" s="178">
        <v>0</v>
      </c>
      <c r="E103" s="178"/>
      <c r="F103" s="178">
        <v>0.021319209542460388</v>
      </c>
      <c r="G103" s="144"/>
    </row>
    <row r="104" spans="1:7" ht="15">
      <c r="A104" s="144" t="s">
        <v>659</v>
      </c>
      <c r="B104" s="165" t="s">
        <v>1537</v>
      </c>
      <c r="C104" s="178">
        <v>0.022832472850275946</v>
      </c>
      <c r="D104" s="178">
        <v>0</v>
      </c>
      <c r="E104" s="178"/>
      <c r="F104" s="178">
        <v>0.022832472850275946</v>
      </c>
      <c r="G104" s="144"/>
    </row>
    <row r="105" spans="1:7" ht="15">
      <c r="A105" s="144" t="s">
        <v>660</v>
      </c>
      <c r="B105" s="165" t="s">
        <v>1538</v>
      </c>
      <c r="C105" s="178">
        <v>0.09609222004628805</v>
      </c>
      <c r="D105" s="178">
        <v>0</v>
      </c>
      <c r="E105" s="178"/>
      <c r="F105" s="178">
        <v>0.09609222004628805</v>
      </c>
      <c r="G105" s="144"/>
    </row>
    <row r="106" spans="1:7" ht="15">
      <c r="A106" s="144" t="s">
        <v>661</v>
      </c>
      <c r="B106" s="165" t="s">
        <v>1539</v>
      </c>
      <c r="C106" s="178">
        <v>0.08554388463592665</v>
      </c>
      <c r="D106" s="178">
        <v>0</v>
      </c>
      <c r="E106" s="178"/>
      <c r="F106" s="178">
        <v>0.08554388463592665</v>
      </c>
      <c r="G106" s="144"/>
    </row>
    <row r="107" spans="1:7" ht="15">
      <c r="A107" s="144" t="s">
        <v>662</v>
      </c>
      <c r="B107" s="165" t="s">
        <v>1540</v>
      </c>
      <c r="C107" s="178">
        <v>0.09515755741499021</v>
      </c>
      <c r="D107" s="178">
        <v>0</v>
      </c>
      <c r="E107" s="178"/>
      <c r="F107" s="178">
        <v>0.09515755741499021</v>
      </c>
      <c r="G107" s="144"/>
    </row>
    <row r="108" spans="1:7" ht="15">
      <c r="A108" s="144" t="s">
        <v>663</v>
      </c>
      <c r="B108" s="165" t="s">
        <v>1541</v>
      </c>
      <c r="C108" s="178">
        <v>0.06346804343955849</v>
      </c>
      <c r="D108" s="178">
        <v>0</v>
      </c>
      <c r="E108" s="178"/>
      <c r="F108" s="178">
        <v>0.06346804343955849</v>
      </c>
      <c r="G108" s="144"/>
    </row>
    <row r="109" spans="1:7" ht="15">
      <c r="A109" s="144" t="s">
        <v>664</v>
      </c>
      <c r="B109" s="165" t="s">
        <v>1542</v>
      </c>
      <c r="C109" s="178">
        <v>0.027105216307637528</v>
      </c>
      <c r="D109" s="178">
        <v>0</v>
      </c>
      <c r="E109" s="178"/>
      <c r="F109" s="178">
        <v>0.027105216307637528</v>
      </c>
      <c r="G109" s="144"/>
    </row>
    <row r="110" spans="1:7" ht="15">
      <c r="A110" s="144" t="s">
        <v>665</v>
      </c>
      <c r="B110" s="165" t="s">
        <v>1543</v>
      </c>
      <c r="C110" s="178">
        <v>0</v>
      </c>
      <c r="D110" s="178">
        <v>0</v>
      </c>
      <c r="E110" s="178"/>
      <c r="F110" s="178">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0.059874581755529656</v>
      </c>
      <c r="D150" s="178">
        <v>0</v>
      </c>
      <c r="E150" s="179"/>
      <c r="F150" s="178">
        <v>0.059874581755529656</v>
      </c>
    </row>
    <row r="151" spans="1:6" ht="15">
      <c r="A151" s="144" t="s">
        <v>688</v>
      </c>
      <c r="B151" s="144" t="s">
        <v>689</v>
      </c>
      <c r="C151" s="178">
        <v>0.9401254182444678</v>
      </c>
      <c r="D151" s="178">
        <v>0</v>
      </c>
      <c r="E151" s="179"/>
      <c r="F151" s="178">
        <v>0.9401254182444678</v>
      </c>
    </row>
    <row r="152" spans="1:6" ht="15">
      <c r="A152" s="144" t="s">
        <v>690</v>
      </c>
      <c r="B152" s="144" t="s">
        <v>143</v>
      </c>
      <c r="C152" s="178">
        <v>0</v>
      </c>
      <c r="D152" s="178">
        <v>0</v>
      </c>
      <c r="E152" s="179"/>
      <c r="F152" s="178">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v>0</v>
      </c>
    </row>
    <row r="161" spans="1:6" ht="15">
      <c r="A161" s="144" t="s">
        <v>700</v>
      </c>
      <c r="B161" s="144" t="s">
        <v>701</v>
      </c>
      <c r="C161" s="178">
        <v>1</v>
      </c>
      <c r="D161" s="178">
        <v>0</v>
      </c>
      <c r="E161" s="179"/>
      <c r="F161" s="178">
        <v>1</v>
      </c>
    </row>
    <row r="162" spans="1:6" ht="15">
      <c r="A162" s="144" t="s">
        <v>702</v>
      </c>
      <c r="B162" s="144" t="s">
        <v>143</v>
      </c>
      <c r="C162" s="178">
        <v>0</v>
      </c>
      <c r="D162" s="178">
        <v>0</v>
      </c>
      <c r="E162" s="179"/>
      <c r="F162" s="178">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0.0091</v>
      </c>
      <c r="D170" s="178">
        <v>0</v>
      </c>
      <c r="E170" s="179"/>
      <c r="F170" s="178">
        <v>0.0091</v>
      </c>
    </row>
    <row r="171" spans="1:6" ht="15">
      <c r="A171" s="144" t="s">
        <v>712</v>
      </c>
      <c r="B171" s="166" t="s">
        <v>713</v>
      </c>
      <c r="C171" s="178">
        <v>0.0442</v>
      </c>
      <c r="D171" s="178">
        <v>0</v>
      </c>
      <c r="E171" s="179"/>
      <c r="F171" s="178">
        <v>0.0442</v>
      </c>
    </row>
    <row r="172" spans="1:6" ht="15">
      <c r="A172" s="144" t="s">
        <v>714</v>
      </c>
      <c r="B172" s="166" t="s">
        <v>715</v>
      </c>
      <c r="C172" s="178">
        <v>0.0229</v>
      </c>
      <c r="D172" s="178">
        <v>0</v>
      </c>
      <c r="E172" s="178"/>
      <c r="F172" s="178">
        <v>0.0229</v>
      </c>
    </row>
    <row r="173" spans="1:6" ht="15">
      <c r="A173" s="144" t="s">
        <v>716</v>
      </c>
      <c r="B173" s="166" t="s">
        <v>717</v>
      </c>
      <c r="C173" s="178">
        <v>0.0211</v>
      </c>
      <c r="D173" s="178">
        <v>0</v>
      </c>
      <c r="E173" s="178"/>
      <c r="F173" s="178">
        <v>0.0211</v>
      </c>
    </row>
    <row r="174" spans="1:6" ht="15">
      <c r="A174" s="144" t="s">
        <v>718</v>
      </c>
      <c r="B174" s="166" t="s">
        <v>719</v>
      </c>
      <c r="C174" s="178">
        <v>0.9026</v>
      </c>
      <c r="D174" s="178">
        <v>0</v>
      </c>
      <c r="E174" s="178"/>
      <c r="F174" s="178">
        <v>0.9026</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f>'D. Investor Report'!G252</f>
        <v>6.905790261486146E-05</v>
      </c>
      <c r="D180" s="178">
        <v>0</v>
      </c>
      <c r="E180" s="179"/>
      <c r="F180" s="178">
        <f>C180</f>
        <v>6.905790261486146E-05</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31.553765355171798</v>
      </c>
      <c r="D187" s="208">
        <v>22468</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249.13</v>
      </c>
      <c r="D190" s="208">
        <v>15554</v>
      </c>
      <c r="E190" s="171"/>
      <c r="F190" s="204">
        <f>IF($C$214=0,"",IF(C190="[for completion]","",IF(C190="","",C190/$C$214)))</f>
        <v>0.3514070103674447</v>
      </c>
      <c r="G190" s="204">
        <f>IF($D$214=0,"",IF(D190="[for completion]","",IF(D190="","",D190/$D$214)))</f>
        <v>0.6922734555812712</v>
      </c>
    </row>
    <row r="191" spans="1:7" ht="15">
      <c r="A191" s="144" t="s">
        <v>739</v>
      </c>
      <c r="B191" s="165" t="s">
        <v>1557</v>
      </c>
      <c r="C191" s="205">
        <v>271.32</v>
      </c>
      <c r="D191" s="208">
        <v>5188</v>
      </c>
      <c r="E191" s="171"/>
      <c r="F191" s="204">
        <f aca="true" t="shared" si="1" ref="F191:F213">IF($C$214=0,"",IF(C191="[for completion]","",IF(C191="","",C191/$C$214)))</f>
        <v>0.38270681994498895</v>
      </c>
      <c r="G191" s="204">
        <f aca="true" t="shared" si="2" ref="G191:G213">IF($D$214=0,"",IF(D191="[for completion]","",IF(D191="","",D191/$D$214)))</f>
        <v>0.23090617767491545</v>
      </c>
    </row>
    <row r="192" spans="1:7" ht="15">
      <c r="A192" s="144" t="s">
        <v>740</v>
      </c>
      <c r="B192" s="165" t="s">
        <v>1558</v>
      </c>
      <c r="C192" s="205">
        <v>93.94</v>
      </c>
      <c r="D192" s="208">
        <v>1095</v>
      </c>
      <c r="E192" s="171"/>
      <c r="F192" s="204">
        <f t="shared" si="1"/>
        <v>0.13250581846392548</v>
      </c>
      <c r="G192" s="204">
        <f t="shared" si="2"/>
        <v>0.04873598006053053</v>
      </c>
    </row>
    <row r="193" spans="1:7" ht="15">
      <c r="A193" s="144" t="s">
        <v>741</v>
      </c>
      <c r="B193" s="165" t="s">
        <v>1559</v>
      </c>
      <c r="C193" s="205">
        <v>53.95</v>
      </c>
      <c r="D193" s="208">
        <v>461</v>
      </c>
      <c r="E193" s="171"/>
      <c r="F193" s="204">
        <f t="shared" si="1"/>
        <v>0.0760984554623034</v>
      </c>
      <c r="G193" s="204">
        <f t="shared" si="2"/>
        <v>0.02051807014420509</v>
      </c>
    </row>
    <row r="194" spans="1:7" ht="15">
      <c r="A194" s="144" t="s">
        <v>742</v>
      </c>
      <c r="B194" s="165" t="s">
        <v>1560</v>
      </c>
      <c r="C194" s="205">
        <v>40.61</v>
      </c>
      <c r="D194" s="208">
        <v>170</v>
      </c>
      <c r="E194" s="171"/>
      <c r="F194" s="204">
        <f t="shared" si="1"/>
        <v>0.05728189576133717</v>
      </c>
      <c r="G194" s="204">
        <f t="shared" si="2"/>
        <v>0.0075663165390778</v>
      </c>
    </row>
    <row r="195" spans="1:7" ht="15">
      <c r="A195" s="144" t="s">
        <v>743</v>
      </c>
      <c r="B195" s="165"/>
      <c r="C195" s="205"/>
      <c r="D195" s="208"/>
      <c r="E195" s="171"/>
      <c r="F195" s="204">
        <f t="shared" si="1"/>
      </c>
      <c r="G195" s="204">
        <f t="shared" si="2"/>
      </c>
    </row>
    <row r="196" spans="1:7" ht="15">
      <c r="A196" s="144" t="s">
        <v>744</v>
      </c>
      <c r="B196" s="165"/>
      <c r="C196" s="205"/>
      <c r="D196" s="208"/>
      <c r="E196" s="171"/>
      <c r="F196" s="204">
        <f t="shared" si="1"/>
      </c>
      <c r="G196" s="204">
        <f t="shared" si="2"/>
      </c>
    </row>
    <row r="197" spans="1:7" ht="15">
      <c r="A197" s="144" t="s">
        <v>745</v>
      </c>
      <c r="B197" s="165"/>
      <c r="C197" s="205"/>
      <c r="D197" s="208"/>
      <c r="E197" s="171"/>
      <c r="F197" s="204">
        <f t="shared" si="1"/>
      </c>
      <c r="G197" s="204">
        <f t="shared" si="2"/>
      </c>
    </row>
    <row r="198" spans="1:7" ht="15">
      <c r="A198" s="144" t="s">
        <v>746</v>
      </c>
      <c r="B198" s="165"/>
      <c r="C198" s="205"/>
      <c r="D198" s="208"/>
      <c r="E198" s="171"/>
      <c r="F198" s="204">
        <f t="shared" si="1"/>
      </c>
      <c r="G198" s="204">
        <f t="shared" si="2"/>
      </c>
    </row>
    <row r="199" spans="1:7" ht="15">
      <c r="A199" s="144" t="s">
        <v>747</v>
      </c>
      <c r="B199" s="165"/>
      <c r="C199" s="205"/>
      <c r="D199" s="208"/>
      <c r="E199" s="165"/>
      <c r="F199" s="204">
        <f t="shared" si="1"/>
      </c>
      <c r="G199" s="204">
        <f t="shared" si="2"/>
      </c>
    </row>
    <row r="200" spans="1:7" ht="15">
      <c r="A200" s="144" t="s">
        <v>748</v>
      </c>
      <c r="B200" s="165"/>
      <c r="C200" s="205"/>
      <c r="D200" s="208"/>
      <c r="E200" s="165"/>
      <c r="F200" s="204">
        <f t="shared" si="1"/>
      </c>
      <c r="G200" s="204">
        <f t="shared" si="2"/>
      </c>
    </row>
    <row r="201" spans="1:7" ht="15">
      <c r="A201" s="144" t="s">
        <v>749</v>
      </c>
      <c r="B201" s="165"/>
      <c r="C201" s="205"/>
      <c r="D201" s="208"/>
      <c r="E201" s="165"/>
      <c r="F201" s="204">
        <f t="shared" si="1"/>
      </c>
      <c r="G201" s="204">
        <f t="shared" si="2"/>
      </c>
    </row>
    <row r="202" spans="1:7" ht="15">
      <c r="A202" s="144" t="s">
        <v>750</v>
      </c>
      <c r="B202" s="165"/>
      <c r="C202" s="205"/>
      <c r="D202" s="208"/>
      <c r="E202" s="165"/>
      <c r="F202" s="204">
        <f t="shared" si="1"/>
      </c>
      <c r="G202" s="204">
        <f t="shared" si="2"/>
      </c>
    </row>
    <row r="203" spans="1:7" ht="15">
      <c r="A203" s="144" t="s">
        <v>751</v>
      </c>
      <c r="B203" s="165"/>
      <c r="C203" s="205"/>
      <c r="D203" s="208"/>
      <c r="E203" s="165"/>
      <c r="F203" s="204">
        <f t="shared" si="1"/>
      </c>
      <c r="G203" s="204">
        <f t="shared" si="2"/>
      </c>
    </row>
    <row r="204" spans="1:7" ht="15">
      <c r="A204" s="144" t="s">
        <v>752</v>
      </c>
      <c r="B204" s="165"/>
      <c r="C204" s="205"/>
      <c r="D204" s="208"/>
      <c r="E204" s="165"/>
      <c r="F204" s="204">
        <f t="shared" si="1"/>
      </c>
      <c r="G204" s="204">
        <f t="shared" si="2"/>
      </c>
    </row>
    <row r="205" spans="1:7" ht="15">
      <c r="A205" s="144" t="s">
        <v>753</v>
      </c>
      <c r="B205" s="165"/>
      <c r="C205" s="205"/>
      <c r="D205" s="208"/>
      <c r="F205" s="204">
        <f t="shared" si="1"/>
      </c>
      <c r="G205" s="204">
        <f t="shared" si="2"/>
      </c>
    </row>
    <row r="206" spans="1:7" ht="15">
      <c r="A206" s="144" t="s">
        <v>754</v>
      </c>
      <c r="B206" s="165"/>
      <c r="C206" s="205"/>
      <c r="D206" s="208"/>
      <c r="E206" s="160"/>
      <c r="F206" s="204">
        <f t="shared" si="1"/>
      </c>
      <c r="G206" s="204">
        <f t="shared" si="2"/>
      </c>
    </row>
    <row r="207" spans="1:7" ht="15">
      <c r="A207" s="144" t="s">
        <v>755</v>
      </c>
      <c r="B207" s="165"/>
      <c r="C207" s="205"/>
      <c r="D207" s="208"/>
      <c r="E207" s="160"/>
      <c r="F207" s="204">
        <f t="shared" si="1"/>
      </c>
      <c r="G207" s="204">
        <f t="shared" si="2"/>
      </c>
    </row>
    <row r="208" spans="1:7" ht="15">
      <c r="A208" s="144" t="s">
        <v>756</v>
      </c>
      <c r="B208" s="165"/>
      <c r="C208" s="205"/>
      <c r="D208" s="208"/>
      <c r="E208" s="160"/>
      <c r="F208" s="204">
        <f t="shared" si="1"/>
      </c>
      <c r="G208" s="204">
        <f t="shared" si="2"/>
      </c>
    </row>
    <row r="209" spans="1:7" ht="15">
      <c r="A209" s="144" t="s">
        <v>757</v>
      </c>
      <c r="B209" s="165"/>
      <c r="C209" s="205"/>
      <c r="D209" s="208"/>
      <c r="E209" s="160"/>
      <c r="F209" s="204">
        <f t="shared" si="1"/>
      </c>
      <c r="G209" s="204">
        <f t="shared" si="2"/>
      </c>
    </row>
    <row r="210" spans="1:7" ht="15">
      <c r="A210" s="144" t="s">
        <v>758</v>
      </c>
      <c r="B210" s="165"/>
      <c r="C210" s="205"/>
      <c r="D210" s="208"/>
      <c r="E210" s="160"/>
      <c r="F210" s="204">
        <f t="shared" si="1"/>
      </c>
      <c r="G210" s="204">
        <f t="shared" si="2"/>
      </c>
    </row>
    <row r="211" spans="1:7" ht="15">
      <c r="A211" s="144" t="s">
        <v>759</v>
      </c>
      <c r="B211" s="165"/>
      <c r="C211" s="205"/>
      <c r="D211" s="208"/>
      <c r="E211" s="160"/>
      <c r="F211" s="204">
        <f t="shared" si="1"/>
      </c>
      <c r="G211" s="204">
        <f t="shared" si="2"/>
      </c>
    </row>
    <row r="212" spans="1:7" ht="15">
      <c r="A212" s="144" t="s">
        <v>760</v>
      </c>
      <c r="B212" s="165"/>
      <c r="C212" s="205"/>
      <c r="D212" s="208"/>
      <c r="E212" s="160"/>
      <c r="F212" s="204">
        <f t="shared" si="1"/>
      </c>
      <c r="G212" s="204">
        <f t="shared" si="2"/>
      </c>
    </row>
    <row r="213" spans="1:7" ht="15">
      <c r="A213" s="144" t="s">
        <v>761</v>
      </c>
      <c r="B213" s="165"/>
      <c r="C213" s="205"/>
      <c r="D213" s="208"/>
      <c r="E213" s="160"/>
      <c r="F213" s="204">
        <f t="shared" si="1"/>
      </c>
      <c r="G213" s="204">
        <f t="shared" si="2"/>
      </c>
    </row>
    <row r="214" spans="1:7" ht="15">
      <c r="A214" s="144" t="s">
        <v>762</v>
      </c>
      <c r="B214" s="174" t="s">
        <v>145</v>
      </c>
      <c r="C214" s="355">
        <f>SUM(C190:C213)</f>
        <v>708.9500000000002</v>
      </c>
      <c r="D214" s="209">
        <f>SUM(D190:D213)</f>
        <v>22468</v>
      </c>
      <c r="E214" s="160"/>
      <c r="F214" s="210">
        <f>SUM(F190:F213)</f>
        <v>0.9999999999999998</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0.3790250165545504</v>
      </c>
      <c r="D216" s="208">
        <v>22468</v>
      </c>
      <c r="F216" s="207"/>
      <c r="G216" s="207"/>
    </row>
    <row r="217" spans="6:7" ht="15">
      <c r="F217" s="207"/>
      <c r="G217" s="207"/>
    </row>
    <row r="218" spans="2:7" ht="15">
      <c r="B218" s="165" t="s">
        <v>766</v>
      </c>
      <c r="F218" s="207"/>
      <c r="G218" s="207"/>
    </row>
    <row r="219" spans="1:7" ht="15">
      <c r="A219" s="144" t="s">
        <v>767</v>
      </c>
      <c r="B219" s="144" t="s">
        <v>768</v>
      </c>
      <c r="C219" s="205">
        <v>404.10124561999885</v>
      </c>
      <c r="D219" s="208">
        <v>17014</v>
      </c>
      <c r="F219" s="204">
        <f aca="true" t="shared" si="3" ref="F219:F233">IF($C$227=0,"",IF(C219="[for completion]","",C219/$C$227))</f>
        <v>0.5700023196558673</v>
      </c>
      <c r="G219" s="204">
        <f aca="true" t="shared" si="4" ref="G219:G233">IF($D$227=0,"",IF(D219="[for completion]","",D219/$D$227))</f>
        <v>0.7572547623286452</v>
      </c>
    </row>
    <row r="220" spans="1:7" ht="15">
      <c r="A220" s="144" t="s">
        <v>769</v>
      </c>
      <c r="B220" s="144" t="s">
        <v>770</v>
      </c>
      <c r="C220" s="205">
        <v>124.34943686999993</v>
      </c>
      <c r="D220" s="208">
        <v>2503</v>
      </c>
      <c r="F220" s="204">
        <f t="shared" si="3"/>
        <v>0.17540026968997047</v>
      </c>
      <c r="G220" s="204">
        <f t="shared" si="4"/>
        <v>0.11140288410183372</v>
      </c>
    </row>
    <row r="221" spans="1:7" ht="15">
      <c r="A221" s="144" t="s">
        <v>771</v>
      </c>
      <c r="B221" s="144" t="s">
        <v>772</v>
      </c>
      <c r="C221" s="205">
        <v>93.83174585000005</v>
      </c>
      <c r="D221" s="208">
        <v>1688</v>
      </c>
      <c r="F221" s="204">
        <f t="shared" si="3"/>
        <v>0.13235374394800653</v>
      </c>
      <c r="G221" s="204">
        <f t="shared" si="4"/>
        <v>0.0751290724586078</v>
      </c>
    </row>
    <row r="222" spans="1:7" ht="15">
      <c r="A222" s="144" t="s">
        <v>773</v>
      </c>
      <c r="B222" s="144" t="s">
        <v>774</v>
      </c>
      <c r="C222" s="205">
        <v>51.73821336000004</v>
      </c>
      <c r="D222" s="208">
        <v>806</v>
      </c>
      <c r="F222" s="204">
        <f t="shared" si="3"/>
        <v>0.07297899214540483</v>
      </c>
      <c r="G222" s="204">
        <f t="shared" si="4"/>
        <v>0.03587324194409827</v>
      </c>
    </row>
    <row r="223" spans="1:7" ht="15">
      <c r="A223" s="144" t="s">
        <v>775</v>
      </c>
      <c r="B223" s="144" t="s">
        <v>776</v>
      </c>
      <c r="C223" s="205">
        <v>20.729311509999974</v>
      </c>
      <c r="D223" s="208">
        <v>297</v>
      </c>
      <c r="F223" s="204">
        <f t="shared" si="3"/>
        <v>0.029239592239911415</v>
      </c>
      <c r="G223" s="204">
        <f t="shared" si="4"/>
        <v>0.013218800071212391</v>
      </c>
    </row>
    <row r="224" spans="1:7" ht="15">
      <c r="A224" s="144" t="s">
        <v>777</v>
      </c>
      <c r="B224" s="144" t="s">
        <v>778</v>
      </c>
      <c r="C224" s="205">
        <v>5.334931610000001</v>
      </c>
      <c r="D224" s="208">
        <v>76</v>
      </c>
      <c r="F224" s="204">
        <f t="shared" si="3"/>
        <v>0.007525152238122467</v>
      </c>
      <c r="G224" s="204">
        <f t="shared" si="4"/>
        <v>0.0033825885704112514</v>
      </c>
    </row>
    <row r="225" spans="1:7" ht="15">
      <c r="A225" s="144" t="s">
        <v>779</v>
      </c>
      <c r="B225" s="144" t="s">
        <v>780</v>
      </c>
      <c r="C225" s="205">
        <v>6.51011626</v>
      </c>
      <c r="D225" s="208">
        <v>52</v>
      </c>
      <c r="F225" s="204">
        <f t="shared" si="3"/>
        <v>0.009182801116428269</v>
      </c>
      <c r="G225" s="204">
        <f t="shared" si="4"/>
        <v>0.0023144027060708564</v>
      </c>
    </row>
    <row r="226" spans="1:7" ht="15">
      <c r="A226" s="144" t="s">
        <v>781</v>
      </c>
      <c r="B226" s="144" t="s">
        <v>782</v>
      </c>
      <c r="C226" s="205">
        <v>2.35166753</v>
      </c>
      <c r="D226" s="208">
        <v>32</v>
      </c>
      <c r="F226" s="204">
        <f t="shared" si="3"/>
        <v>0.003317128966288554</v>
      </c>
      <c r="G226" s="204">
        <f t="shared" si="4"/>
        <v>0.001424247819120527</v>
      </c>
    </row>
    <row r="227" spans="1:7" ht="15">
      <c r="A227" s="144" t="s">
        <v>783</v>
      </c>
      <c r="B227" s="174" t="s">
        <v>145</v>
      </c>
      <c r="C227" s="353">
        <f>SUM(C219:C226)</f>
        <v>708.9466686099989</v>
      </c>
      <c r="D227" s="208">
        <f>SUM(D219:D226)</f>
        <v>22468</v>
      </c>
      <c r="F227" s="178">
        <f>SUM(F219:F226)</f>
        <v>0.9999999999999998</v>
      </c>
      <c r="G227" s="178">
        <f>SUM(G219:G226)</f>
        <v>1</v>
      </c>
    </row>
    <row r="228" spans="1:7" ht="15" outlineLevel="1">
      <c r="A228" s="144" t="s">
        <v>784</v>
      </c>
      <c r="B228" s="161" t="s">
        <v>785</v>
      </c>
      <c r="C228" s="205"/>
      <c r="D228" s="208"/>
      <c r="F228" s="204">
        <f t="shared" si="3"/>
        <v>0</v>
      </c>
      <c r="G228" s="204">
        <f t="shared" si="4"/>
        <v>0</v>
      </c>
    </row>
    <row r="229" spans="1:7" ht="15" outlineLevel="1">
      <c r="A229" s="144" t="s">
        <v>786</v>
      </c>
      <c r="B229" s="161" t="s">
        <v>787</v>
      </c>
      <c r="C229" s="205"/>
      <c r="D229" s="208"/>
      <c r="F229" s="204">
        <f t="shared" si="3"/>
        <v>0</v>
      </c>
      <c r="G229" s="204">
        <f t="shared" si="4"/>
        <v>0</v>
      </c>
    </row>
    <row r="230" spans="1:7" ht="15" outlineLevel="1">
      <c r="A230" s="144" t="s">
        <v>788</v>
      </c>
      <c r="B230" s="161" t="s">
        <v>789</v>
      </c>
      <c r="C230" s="205"/>
      <c r="D230" s="208"/>
      <c r="F230" s="204">
        <f t="shared" si="3"/>
        <v>0</v>
      </c>
      <c r="G230" s="204">
        <f t="shared" si="4"/>
        <v>0</v>
      </c>
    </row>
    <row r="231" spans="1:7" ht="15" outlineLevel="1">
      <c r="A231" s="144" t="s">
        <v>790</v>
      </c>
      <c r="B231" s="161" t="s">
        <v>791</v>
      </c>
      <c r="C231" s="205"/>
      <c r="D231" s="208"/>
      <c r="F231" s="204">
        <f t="shared" si="3"/>
        <v>0</v>
      </c>
      <c r="G231" s="204">
        <f t="shared" si="4"/>
        <v>0</v>
      </c>
    </row>
    <row r="232" spans="1:7" ht="15" outlineLevel="1">
      <c r="A232" s="144" t="s">
        <v>792</v>
      </c>
      <c r="B232" s="161" t="s">
        <v>793</v>
      </c>
      <c r="C232" s="205"/>
      <c r="D232" s="208"/>
      <c r="F232" s="204">
        <f t="shared" si="3"/>
        <v>0</v>
      </c>
      <c r="G232" s="204">
        <f t="shared" si="4"/>
        <v>0</v>
      </c>
    </row>
    <row r="233" spans="1:7" ht="15" outlineLevel="1">
      <c r="A233" s="144" t="s">
        <v>794</v>
      </c>
      <c r="B233" s="161" t="s">
        <v>795</v>
      </c>
      <c r="C233" s="205"/>
      <c r="D233" s="208"/>
      <c r="F233" s="204">
        <f t="shared" si="3"/>
        <v>0</v>
      </c>
      <c r="G233" s="204">
        <f t="shared" si="4"/>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0.5163511186049082</v>
      </c>
      <c r="D238" s="208">
        <v>22468</v>
      </c>
      <c r="F238" s="207"/>
      <c r="G238" s="207"/>
    </row>
    <row r="239" spans="6:7" ht="15">
      <c r="F239" s="207"/>
      <c r="G239" s="207"/>
    </row>
    <row r="240" spans="2:7" ht="15">
      <c r="B240" s="165" t="s">
        <v>766</v>
      </c>
      <c r="F240" s="207"/>
      <c r="G240" s="207"/>
    </row>
    <row r="241" spans="1:7" ht="15">
      <c r="A241" s="144" t="s">
        <v>801</v>
      </c>
      <c r="B241" s="144" t="s">
        <v>768</v>
      </c>
      <c r="C241" s="205">
        <v>252.83658653999964</v>
      </c>
      <c r="D241" s="208">
        <v>13135</v>
      </c>
      <c r="F241" s="204">
        <f>IF($C$249=0,"",IF(C241="[Mark as ND1 if not relevant]","",C241/$C$249))</f>
        <v>0.3566369626021732</v>
      </c>
      <c r="G241" s="204">
        <f>IF($D$249=0,"",IF(D241="[Mark as ND1 if not relevant]","",D241/$D$249))</f>
        <v>0.5846092220046288</v>
      </c>
    </row>
    <row r="242" spans="1:7" ht="15">
      <c r="A242" s="144" t="s">
        <v>802</v>
      </c>
      <c r="B242" s="144" t="s">
        <v>770</v>
      </c>
      <c r="C242" s="205">
        <v>97.62859650999982</v>
      </c>
      <c r="D242" s="208">
        <v>2467</v>
      </c>
      <c r="F242" s="204">
        <f aca="true" t="shared" si="5" ref="F242:F248">IF($C$249=0,"",IF(C242="[Mark as ND1 if not relevant]","",C242/$C$249))</f>
        <v>0.13770936634968034</v>
      </c>
      <c r="G242" s="204">
        <f aca="true" t="shared" si="6" ref="G242:G248">IF($D$249=0,"",IF(D242="[Mark as ND1 if not relevant]","",D242/$D$249))</f>
        <v>0.10980060530532312</v>
      </c>
    </row>
    <row r="243" spans="1:7" ht="15">
      <c r="A243" s="144" t="s">
        <v>803</v>
      </c>
      <c r="B243" s="144" t="s">
        <v>772</v>
      </c>
      <c r="C243" s="205">
        <v>94.5179040399999</v>
      </c>
      <c r="D243" s="208">
        <v>2150</v>
      </c>
      <c r="F243" s="204">
        <f t="shared" si="5"/>
        <v>0.1333215998113328</v>
      </c>
      <c r="G243" s="204">
        <f t="shared" si="6"/>
        <v>0.0956916503471604</v>
      </c>
    </row>
    <row r="244" spans="1:7" ht="15">
      <c r="A244" s="144" t="s">
        <v>804</v>
      </c>
      <c r="B244" s="144" t="s">
        <v>774</v>
      </c>
      <c r="C244" s="205">
        <v>89.1114704199999</v>
      </c>
      <c r="D244" s="208">
        <v>1743</v>
      </c>
      <c r="F244" s="204">
        <f t="shared" si="5"/>
        <v>0.12569559088939208</v>
      </c>
      <c r="G244" s="204">
        <f t="shared" si="6"/>
        <v>0.0775769983977212</v>
      </c>
    </row>
    <row r="245" spans="1:7" ht="15">
      <c r="A245" s="144" t="s">
        <v>805</v>
      </c>
      <c r="B245" s="144" t="s">
        <v>776</v>
      </c>
      <c r="C245" s="205">
        <v>76.48848197000002</v>
      </c>
      <c r="D245" s="208">
        <v>1390</v>
      </c>
      <c r="F245" s="204">
        <f t="shared" si="5"/>
        <v>0.10789031863280722</v>
      </c>
      <c r="G245" s="204">
        <f t="shared" si="6"/>
        <v>0.06186576464304789</v>
      </c>
    </row>
    <row r="246" spans="1:7" ht="15">
      <c r="A246" s="144" t="s">
        <v>806</v>
      </c>
      <c r="B246" s="144" t="s">
        <v>778</v>
      </c>
      <c r="C246" s="205">
        <v>52.62149766000001</v>
      </c>
      <c r="D246" s="208">
        <v>880</v>
      </c>
      <c r="F246" s="204">
        <f t="shared" si="5"/>
        <v>0.07422490292982499</v>
      </c>
      <c r="G246" s="204">
        <f t="shared" si="6"/>
        <v>0.03916681502581449</v>
      </c>
    </row>
    <row r="247" spans="1:7" ht="15">
      <c r="A247" s="144" t="s">
        <v>807</v>
      </c>
      <c r="B247" s="144" t="s">
        <v>780</v>
      </c>
      <c r="C247" s="205">
        <v>31.589231399999978</v>
      </c>
      <c r="D247" s="208">
        <v>492</v>
      </c>
      <c r="F247" s="204">
        <f t="shared" si="5"/>
        <v>0.04455797988575868</v>
      </c>
      <c r="G247" s="204">
        <f t="shared" si="6"/>
        <v>0.021897810218978103</v>
      </c>
    </row>
    <row r="248" spans="1:7" ht="15">
      <c r="A248" s="144" t="s">
        <v>808</v>
      </c>
      <c r="B248" s="144" t="s">
        <v>782</v>
      </c>
      <c r="C248" s="205">
        <v>14.152900070000008</v>
      </c>
      <c r="D248" s="208">
        <v>211</v>
      </c>
      <c r="F248" s="204">
        <f t="shared" si="5"/>
        <v>0.019963278899030556</v>
      </c>
      <c r="G248" s="204">
        <f t="shared" si="6"/>
        <v>0.009391134057325974</v>
      </c>
    </row>
    <row r="249" spans="1:7" ht="15">
      <c r="A249" s="144" t="s">
        <v>809</v>
      </c>
      <c r="B249" s="174" t="s">
        <v>145</v>
      </c>
      <c r="C249" s="353">
        <f>SUM(C241:C248)</f>
        <v>708.9466686099994</v>
      </c>
      <c r="D249" s="208">
        <f>SUM(D241:D248)</f>
        <v>22468</v>
      </c>
      <c r="F249" s="178">
        <f>SUM(F241:F248)</f>
        <v>0.9999999999999999</v>
      </c>
      <c r="G249" s="178">
        <f>SUM(G241:G248)</f>
        <v>1</v>
      </c>
    </row>
    <row r="250" spans="1:7" ht="15" outlineLevel="1">
      <c r="A250" s="144" t="s">
        <v>810</v>
      </c>
      <c r="B250" s="161" t="s">
        <v>785</v>
      </c>
      <c r="C250" s="205"/>
      <c r="D250" s="208"/>
      <c r="F250" s="204">
        <f aca="true" t="shared" si="7" ref="F250:F255">IF($C$249=0,"",IF(C250="[for completion]","",C250/$C$249))</f>
        <v>0</v>
      </c>
      <c r="G250" s="204">
        <f aca="true" t="shared" si="8" ref="G250:G255">IF($D$249=0,"",IF(D250="[for completion]","",D250/$D$249))</f>
        <v>0</v>
      </c>
    </row>
    <row r="251" spans="1:7" ht="15" outlineLevel="1">
      <c r="A251" s="144" t="s">
        <v>811</v>
      </c>
      <c r="B251" s="161" t="s">
        <v>787</v>
      </c>
      <c r="C251" s="205"/>
      <c r="D251" s="208"/>
      <c r="F251" s="204">
        <f t="shared" si="7"/>
        <v>0</v>
      </c>
      <c r="G251" s="204">
        <f t="shared" si="8"/>
        <v>0</v>
      </c>
    </row>
    <row r="252" spans="1:7" ht="15" outlineLevel="1">
      <c r="A252" s="144" t="s">
        <v>812</v>
      </c>
      <c r="B252" s="161" t="s">
        <v>789</v>
      </c>
      <c r="C252" s="205"/>
      <c r="D252" s="208"/>
      <c r="F252" s="204">
        <f t="shared" si="7"/>
        <v>0</v>
      </c>
      <c r="G252" s="204">
        <f t="shared" si="8"/>
        <v>0</v>
      </c>
    </row>
    <row r="253" spans="1:7" ht="15" outlineLevel="1">
      <c r="A253" s="144" t="s">
        <v>813</v>
      </c>
      <c r="B253" s="161" t="s">
        <v>791</v>
      </c>
      <c r="C253" s="205"/>
      <c r="D253" s="208"/>
      <c r="F253" s="204">
        <f t="shared" si="7"/>
        <v>0</v>
      </c>
      <c r="G253" s="204">
        <f t="shared" si="8"/>
        <v>0</v>
      </c>
    </row>
    <row r="254" spans="1:7" ht="15" outlineLevel="1">
      <c r="A254" s="144" t="s">
        <v>814</v>
      </c>
      <c r="B254" s="161" t="s">
        <v>793</v>
      </c>
      <c r="C254" s="205"/>
      <c r="D254" s="208"/>
      <c r="F254" s="204">
        <f t="shared" si="7"/>
        <v>0</v>
      </c>
      <c r="G254" s="204">
        <f t="shared" si="8"/>
        <v>0</v>
      </c>
    </row>
    <row r="255" spans="1:7" ht="15" outlineLevel="1">
      <c r="A255" s="144" t="s">
        <v>815</v>
      </c>
      <c r="B255" s="161" t="s">
        <v>795</v>
      </c>
      <c r="C255" s="205"/>
      <c r="D255" s="208"/>
      <c r="F255" s="204">
        <f t="shared" si="7"/>
        <v>0</v>
      </c>
      <c r="G255" s="204">
        <f t="shared" si="8"/>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0.6904</v>
      </c>
      <c r="E260" s="160"/>
      <c r="F260" s="160"/>
      <c r="G260" s="160"/>
    </row>
    <row r="261" spans="1:6" ht="15">
      <c r="A261" s="144" t="s">
        <v>822</v>
      </c>
      <c r="B261" s="144" t="s">
        <v>823</v>
      </c>
      <c r="C261" s="178">
        <v>0.281</v>
      </c>
      <c r="E261" s="160"/>
      <c r="F261" s="160"/>
    </row>
    <row r="262" spans="1:6" ht="15">
      <c r="A262" s="144" t="s">
        <v>824</v>
      </c>
      <c r="B262" s="144" t="s">
        <v>825</v>
      </c>
      <c r="C262" s="178">
        <v>0.0286</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9" ref="F291:F314">IF($C$315=0,"",IF(C291="[for completion]","",C291/$C$315))</f>
      </c>
      <c r="G291" s="204">
        <f aca="true" t="shared" si="10" ref="G291:G314">IF($D$315=0,"",IF(D291="[for completion]","",D291/$D$315))</f>
      </c>
    </row>
    <row r="292" spans="1:7" ht="15">
      <c r="A292" s="144" t="s">
        <v>857</v>
      </c>
      <c r="B292" s="165" t="s">
        <v>654</v>
      </c>
      <c r="C292" s="205" t="s">
        <v>1004</v>
      </c>
      <c r="D292" s="208" t="s">
        <v>1004</v>
      </c>
      <c r="E292" s="171"/>
      <c r="F292" s="204">
        <f t="shared" si="9"/>
      </c>
      <c r="G292" s="204">
        <f t="shared" si="10"/>
      </c>
    </row>
    <row r="293" spans="1:7" ht="15">
      <c r="A293" s="144" t="s">
        <v>858</v>
      </c>
      <c r="B293" s="165" t="s">
        <v>654</v>
      </c>
      <c r="C293" s="205" t="s">
        <v>1004</v>
      </c>
      <c r="D293" s="208" t="s">
        <v>1004</v>
      </c>
      <c r="E293" s="171"/>
      <c r="F293" s="204">
        <f t="shared" si="9"/>
      </c>
      <c r="G293" s="204">
        <f t="shared" si="10"/>
      </c>
    </row>
    <row r="294" spans="1:7" ht="15">
      <c r="A294" s="144" t="s">
        <v>859</v>
      </c>
      <c r="B294" s="165" t="s">
        <v>654</v>
      </c>
      <c r="C294" s="205" t="s">
        <v>1004</v>
      </c>
      <c r="D294" s="208" t="s">
        <v>1004</v>
      </c>
      <c r="E294" s="171"/>
      <c r="F294" s="204">
        <f t="shared" si="9"/>
      </c>
      <c r="G294" s="204">
        <f t="shared" si="10"/>
      </c>
    </row>
    <row r="295" spans="1:7" ht="15">
      <c r="A295" s="144" t="s">
        <v>860</v>
      </c>
      <c r="B295" s="165" t="s">
        <v>654</v>
      </c>
      <c r="C295" s="205" t="s">
        <v>1004</v>
      </c>
      <c r="D295" s="208" t="s">
        <v>1004</v>
      </c>
      <c r="E295" s="171"/>
      <c r="F295" s="204">
        <f t="shared" si="9"/>
      </c>
      <c r="G295" s="204">
        <f t="shared" si="10"/>
      </c>
    </row>
    <row r="296" spans="1:7" ht="15">
      <c r="A296" s="144" t="s">
        <v>861</v>
      </c>
      <c r="B296" s="165" t="s">
        <v>654</v>
      </c>
      <c r="C296" s="205" t="s">
        <v>1004</v>
      </c>
      <c r="D296" s="208" t="s">
        <v>1004</v>
      </c>
      <c r="E296" s="171"/>
      <c r="F296" s="204">
        <f t="shared" si="9"/>
      </c>
      <c r="G296" s="204">
        <f t="shared" si="10"/>
      </c>
    </row>
    <row r="297" spans="1:7" ht="15">
      <c r="A297" s="144" t="s">
        <v>862</v>
      </c>
      <c r="B297" s="165" t="s">
        <v>654</v>
      </c>
      <c r="C297" s="205" t="s">
        <v>1004</v>
      </c>
      <c r="D297" s="208" t="s">
        <v>1004</v>
      </c>
      <c r="E297" s="171"/>
      <c r="F297" s="204">
        <f t="shared" si="9"/>
      </c>
      <c r="G297" s="204">
        <f t="shared" si="10"/>
      </c>
    </row>
    <row r="298" spans="1:7" ht="15">
      <c r="A298" s="144" t="s">
        <v>863</v>
      </c>
      <c r="B298" s="165" t="s">
        <v>654</v>
      </c>
      <c r="C298" s="205" t="s">
        <v>1004</v>
      </c>
      <c r="D298" s="208" t="s">
        <v>1004</v>
      </c>
      <c r="E298" s="171"/>
      <c r="F298" s="204">
        <f t="shared" si="9"/>
      </c>
      <c r="G298" s="204">
        <f t="shared" si="10"/>
      </c>
    </row>
    <row r="299" spans="1:7" ht="15">
      <c r="A299" s="144" t="s">
        <v>864</v>
      </c>
      <c r="B299" s="165" t="s">
        <v>654</v>
      </c>
      <c r="C299" s="205" t="s">
        <v>1004</v>
      </c>
      <c r="D299" s="208" t="s">
        <v>1004</v>
      </c>
      <c r="E299" s="171"/>
      <c r="F299" s="204">
        <f t="shared" si="9"/>
      </c>
      <c r="G299" s="204">
        <f t="shared" si="10"/>
      </c>
    </row>
    <row r="300" spans="1:7" ht="15">
      <c r="A300" s="144" t="s">
        <v>865</v>
      </c>
      <c r="B300" s="165" t="s">
        <v>654</v>
      </c>
      <c r="C300" s="205" t="s">
        <v>1004</v>
      </c>
      <c r="D300" s="208" t="s">
        <v>1004</v>
      </c>
      <c r="E300" s="165"/>
      <c r="F300" s="204">
        <f t="shared" si="9"/>
      </c>
      <c r="G300" s="204">
        <f t="shared" si="10"/>
      </c>
    </row>
    <row r="301" spans="1:7" ht="15">
      <c r="A301" s="144" t="s">
        <v>866</v>
      </c>
      <c r="B301" s="165" t="s">
        <v>654</v>
      </c>
      <c r="C301" s="205" t="s">
        <v>1004</v>
      </c>
      <c r="D301" s="208" t="s">
        <v>1004</v>
      </c>
      <c r="E301" s="165"/>
      <c r="F301" s="204">
        <f t="shared" si="9"/>
      </c>
      <c r="G301" s="204">
        <f t="shared" si="10"/>
      </c>
    </row>
    <row r="302" spans="1:7" ht="15">
      <c r="A302" s="144" t="s">
        <v>867</v>
      </c>
      <c r="B302" s="165" t="s">
        <v>654</v>
      </c>
      <c r="C302" s="205" t="s">
        <v>1004</v>
      </c>
      <c r="D302" s="208" t="s">
        <v>1004</v>
      </c>
      <c r="E302" s="165"/>
      <c r="F302" s="204">
        <f t="shared" si="9"/>
      </c>
      <c r="G302" s="204">
        <f t="shared" si="10"/>
      </c>
    </row>
    <row r="303" spans="1:7" ht="15">
      <c r="A303" s="144" t="s">
        <v>868</v>
      </c>
      <c r="B303" s="165" t="s">
        <v>654</v>
      </c>
      <c r="C303" s="205" t="s">
        <v>1004</v>
      </c>
      <c r="D303" s="208" t="s">
        <v>1004</v>
      </c>
      <c r="E303" s="165"/>
      <c r="F303" s="204">
        <f t="shared" si="9"/>
      </c>
      <c r="G303" s="204">
        <f t="shared" si="10"/>
      </c>
    </row>
    <row r="304" spans="1:7" ht="15">
      <c r="A304" s="144" t="s">
        <v>869</v>
      </c>
      <c r="B304" s="165" t="s">
        <v>654</v>
      </c>
      <c r="C304" s="205" t="s">
        <v>1004</v>
      </c>
      <c r="D304" s="208" t="s">
        <v>1004</v>
      </c>
      <c r="E304" s="165"/>
      <c r="F304" s="204">
        <f t="shared" si="9"/>
      </c>
      <c r="G304" s="204">
        <f t="shared" si="10"/>
      </c>
    </row>
    <row r="305" spans="1:7" ht="15">
      <c r="A305" s="144" t="s">
        <v>870</v>
      </c>
      <c r="B305" s="165" t="s">
        <v>654</v>
      </c>
      <c r="C305" s="205" t="s">
        <v>1004</v>
      </c>
      <c r="D305" s="208" t="s">
        <v>1004</v>
      </c>
      <c r="E305" s="165"/>
      <c r="F305" s="204">
        <f t="shared" si="9"/>
      </c>
      <c r="G305" s="204">
        <f t="shared" si="10"/>
      </c>
    </row>
    <row r="306" spans="1:7" ht="15">
      <c r="A306" s="144" t="s">
        <v>871</v>
      </c>
      <c r="B306" s="165" t="s">
        <v>654</v>
      </c>
      <c r="C306" s="205" t="s">
        <v>1004</v>
      </c>
      <c r="D306" s="208" t="s">
        <v>1004</v>
      </c>
      <c r="F306" s="204">
        <f t="shared" si="9"/>
      </c>
      <c r="G306" s="204">
        <f t="shared" si="10"/>
      </c>
    </row>
    <row r="307" spans="1:7" ht="15">
      <c r="A307" s="144" t="s">
        <v>872</v>
      </c>
      <c r="B307" s="165" t="s">
        <v>654</v>
      </c>
      <c r="C307" s="205" t="s">
        <v>1004</v>
      </c>
      <c r="D307" s="208" t="s">
        <v>1004</v>
      </c>
      <c r="E307" s="160"/>
      <c r="F307" s="204">
        <f t="shared" si="9"/>
      </c>
      <c r="G307" s="204">
        <f t="shared" si="10"/>
      </c>
    </row>
    <row r="308" spans="1:7" ht="15">
      <c r="A308" s="144" t="s">
        <v>873</v>
      </c>
      <c r="B308" s="165" t="s">
        <v>654</v>
      </c>
      <c r="C308" s="205" t="s">
        <v>1004</v>
      </c>
      <c r="D308" s="208" t="s">
        <v>1004</v>
      </c>
      <c r="E308" s="160"/>
      <c r="F308" s="204">
        <f t="shared" si="9"/>
      </c>
      <c r="G308" s="204">
        <f t="shared" si="10"/>
      </c>
    </row>
    <row r="309" spans="1:7" ht="15">
      <c r="A309" s="144" t="s">
        <v>874</v>
      </c>
      <c r="B309" s="165" t="s">
        <v>654</v>
      </c>
      <c r="C309" s="205" t="s">
        <v>1004</v>
      </c>
      <c r="D309" s="208" t="s">
        <v>1004</v>
      </c>
      <c r="E309" s="160"/>
      <c r="F309" s="204">
        <f t="shared" si="9"/>
      </c>
      <c r="G309" s="204">
        <f t="shared" si="10"/>
      </c>
    </row>
    <row r="310" spans="1:7" ht="15">
      <c r="A310" s="144" t="s">
        <v>875</v>
      </c>
      <c r="B310" s="165" t="s">
        <v>654</v>
      </c>
      <c r="C310" s="205" t="s">
        <v>1004</v>
      </c>
      <c r="D310" s="208" t="s">
        <v>1004</v>
      </c>
      <c r="E310" s="160"/>
      <c r="F310" s="204">
        <f t="shared" si="9"/>
      </c>
      <c r="G310" s="204">
        <f t="shared" si="10"/>
      </c>
    </row>
    <row r="311" spans="1:7" ht="15">
      <c r="A311" s="144" t="s">
        <v>876</v>
      </c>
      <c r="B311" s="165" t="s">
        <v>654</v>
      </c>
      <c r="C311" s="205" t="s">
        <v>1004</v>
      </c>
      <c r="D311" s="208" t="s">
        <v>1004</v>
      </c>
      <c r="E311" s="160"/>
      <c r="F311" s="204">
        <f t="shared" si="9"/>
      </c>
      <c r="G311" s="204">
        <f t="shared" si="10"/>
      </c>
    </row>
    <row r="312" spans="1:7" ht="15">
      <c r="A312" s="144" t="s">
        <v>877</v>
      </c>
      <c r="B312" s="165" t="s">
        <v>654</v>
      </c>
      <c r="C312" s="205" t="s">
        <v>1004</v>
      </c>
      <c r="D312" s="208" t="s">
        <v>1004</v>
      </c>
      <c r="E312" s="160"/>
      <c r="F312" s="204">
        <f t="shared" si="9"/>
      </c>
      <c r="G312" s="204">
        <f t="shared" si="10"/>
      </c>
    </row>
    <row r="313" spans="1:7" ht="15">
      <c r="A313" s="144" t="s">
        <v>878</v>
      </c>
      <c r="B313" s="165" t="s">
        <v>654</v>
      </c>
      <c r="C313" s="205" t="s">
        <v>1004</v>
      </c>
      <c r="D313" s="208" t="s">
        <v>1004</v>
      </c>
      <c r="E313" s="160"/>
      <c r="F313" s="204">
        <f t="shared" si="9"/>
      </c>
      <c r="G313" s="204">
        <f t="shared" si="10"/>
      </c>
    </row>
    <row r="314" spans="1:7" ht="15">
      <c r="A314" s="144" t="s">
        <v>879</v>
      </c>
      <c r="B314" s="165" t="s">
        <v>654</v>
      </c>
      <c r="C314" s="205" t="s">
        <v>1004</v>
      </c>
      <c r="D314" s="208" t="s">
        <v>1004</v>
      </c>
      <c r="E314" s="160"/>
      <c r="F314" s="204">
        <f t="shared" si="9"/>
      </c>
      <c r="G314" s="204">
        <f t="shared" si="10"/>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1" ref="F321:F334">IF($C$328=0,"",IF(C321="[for completion]","",C321/$C$328))</f>
      </c>
      <c r="G321" s="204">
        <f aca="true" t="shared" si="12" ref="G321:G334">IF($D$328=0,"",IF(D321="[for completion]","",D321/$D$328))</f>
      </c>
    </row>
    <row r="322" spans="1:7" ht="15">
      <c r="A322" s="144" t="s">
        <v>885</v>
      </c>
      <c r="B322" s="144" t="s">
        <v>772</v>
      </c>
      <c r="C322" s="205" t="s">
        <v>1004</v>
      </c>
      <c r="D322" s="208" t="s">
        <v>1004</v>
      </c>
      <c r="F322" s="204">
        <f t="shared" si="11"/>
      </c>
      <c r="G322" s="204">
        <f t="shared" si="12"/>
      </c>
    </row>
    <row r="323" spans="1:7" ht="15">
      <c r="A323" s="144" t="s">
        <v>886</v>
      </c>
      <c r="B323" s="144" t="s">
        <v>774</v>
      </c>
      <c r="C323" s="205" t="s">
        <v>1004</v>
      </c>
      <c r="D323" s="208" t="s">
        <v>1004</v>
      </c>
      <c r="F323" s="204">
        <f t="shared" si="11"/>
      </c>
      <c r="G323" s="204">
        <f t="shared" si="12"/>
      </c>
    </row>
    <row r="324" spans="1:7" ht="15">
      <c r="A324" s="144" t="s">
        <v>887</v>
      </c>
      <c r="B324" s="144" t="s">
        <v>776</v>
      </c>
      <c r="C324" s="205" t="s">
        <v>1004</v>
      </c>
      <c r="D324" s="208" t="s">
        <v>1004</v>
      </c>
      <c r="F324" s="204">
        <f t="shared" si="11"/>
      </c>
      <c r="G324" s="204">
        <f t="shared" si="12"/>
      </c>
    </row>
    <row r="325" spans="1:7" ht="15">
      <c r="A325" s="144" t="s">
        <v>888</v>
      </c>
      <c r="B325" s="144" t="s">
        <v>778</v>
      </c>
      <c r="C325" s="205" t="s">
        <v>1004</v>
      </c>
      <c r="D325" s="208" t="s">
        <v>1004</v>
      </c>
      <c r="F325" s="204">
        <f t="shared" si="11"/>
      </c>
      <c r="G325" s="204">
        <f t="shared" si="12"/>
      </c>
    </row>
    <row r="326" spans="1:7" ht="15">
      <c r="A326" s="144" t="s">
        <v>889</v>
      </c>
      <c r="B326" s="144" t="s">
        <v>780</v>
      </c>
      <c r="C326" s="205" t="s">
        <v>1004</v>
      </c>
      <c r="D326" s="208" t="s">
        <v>1004</v>
      </c>
      <c r="F326" s="204">
        <f t="shared" si="11"/>
      </c>
      <c r="G326" s="204">
        <f t="shared" si="12"/>
      </c>
    </row>
    <row r="327" spans="1:7" ht="15">
      <c r="A327" s="144" t="s">
        <v>890</v>
      </c>
      <c r="B327" s="144" t="s">
        <v>782</v>
      </c>
      <c r="C327" s="205" t="s">
        <v>1004</v>
      </c>
      <c r="D327" s="208" t="s">
        <v>1004</v>
      </c>
      <c r="F327" s="204">
        <f t="shared" si="11"/>
      </c>
      <c r="G327" s="204">
        <f t="shared" si="12"/>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1"/>
      </c>
      <c r="G329" s="204">
        <f t="shared" si="12"/>
      </c>
    </row>
    <row r="330" spans="1:7" ht="15" outlineLevel="1">
      <c r="A330" s="144" t="s">
        <v>893</v>
      </c>
      <c r="B330" s="161" t="s">
        <v>787</v>
      </c>
      <c r="C330" s="205"/>
      <c r="D330" s="208"/>
      <c r="F330" s="204">
        <f t="shared" si="11"/>
      </c>
      <c r="G330" s="204">
        <f t="shared" si="12"/>
      </c>
    </row>
    <row r="331" spans="1:7" ht="15" outlineLevel="1">
      <c r="A331" s="144" t="s">
        <v>894</v>
      </c>
      <c r="B331" s="161" t="s">
        <v>789</v>
      </c>
      <c r="C331" s="205"/>
      <c r="D331" s="208"/>
      <c r="F331" s="204">
        <f t="shared" si="11"/>
      </c>
      <c r="G331" s="204">
        <f t="shared" si="12"/>
      </c>
    </row>
    <row r="332" spans="1:7" ht="15" outlineLevel="1">
      <c r="A332" s="144" t="s">
        <v>895</v>
      </c>
      <c r="B332" s="161" t="s">
        <v>791</v>
      </c>
      <c r="C332" s="205"/>
      <c r="D332" s="208"/>
      <c r="F332" s="204">
        <f t="shared" si="11"/>
      </c>
      <c r="G332" s="204">
        <f t="shared" si="12"/>
      </c>
    </row>
    <row r="333" spans="1:7" ht="15" outlineLevel="1">
      <c r="A333" s="144" t="s">
        <v>896</v>
      </c>
      <c r="B333" s="161" t="s">
        <v>793</v>
      </c>
      <c r="C333" s="205"/>
      <c r="D333" s="208"/>
      <c r="F333" s="204">
        <f t="shared" si="11"/>
      </c>
      <c r="G333" s="204">
        <f t="shared" si="12"/>
      </c>
    </row>
    <row r="334" spans="1:7" ht="15" outlineLevel="1">
      <c r="A334" s="144" t="s">
        <v>897</v>
      </c>
      <c r="B334" s="161" t="s">
        <v>795</v>
      </c>
      <c r="C334" s="205"/>
      <c r="D334" s="208"/>
      <c r="F334" s="204">
        <f t="shared" si="11"/>
      </c>
      <c r="G334" s="204">
        <f t="shared" si="12"/>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3" ref="F343:F349">IF($C$350=0,"",IF(C343="[Mark as ND1 if not relevant]","",C343/$C$350))</f>
      </c>
      <c r="G343" s="204">
        <f aca="true" t="shared" si="14" ref="G343:G349">IF($D$350=0,"",IF(D343="[Mark as ND1 if not relevant]","",D343/$D$350))</f>
      </c>
    </row>
    <row r="344" spans="1:7" ht="15">
      <c r="A344" s="144" t="s">
        <v>905</v>
      </c>
      <c r="B344" s="144" t="s">
        <v>772</v>
      </c>
      <c r="C344" s="205" t="s">
        <v>1004</v>
      </c>
      <c r="D344" s="208" t="s">
        <v>1004</v>
      </c>
      <c r="F344" s="204">
        <f t="shared" si="13"/>
      </c>
      <c r="G344" s="204">
        <f t="shared" si="14"/>
      </c>
    </row>
    <row r="345" spans="1:7" ht="15">
      <c r="A345" s="144" t="s">
        <v>906</v>
      </c>
      <c r="B345" s="144" t="s">
        <v>774</v>
      </c>
      <c r="C345" s="205" t="s">
        <v>1004</v>
      </c>
      <c r="D345" s="208" t="s">
        <v>1004</v>
      </c>
      <c r="F345" s="204">
        <f t="shared" si="13"/>
      </c>
      <c r="G345" s="204">
        <f t="shared" si="14"/>
      </c>
    </row>
    <row r="346" spans="1:7" ht="15">
      <c r="A346" s="144" t="s">
        <v>907</v>
      </c>
      <c r="B346" s="144" t="s">
        <v>776</v>
      </c>
      <c r="C346" s="205" t="s">
        <v>1004</v>
      </c>
      <c r="D346" s="208" t="s">
        <v>1004</v>
      </c>
      <c r="F346" s="204">
        <f t="shared" si="13"/>
      </c>
      <c r="G346" s="204">
        <f t="shared" si="14"/>
      </c>
    </row>
    <row r="347" spans="1:7" ht="15">
      <c r="A347" s="144" t="s">
        <v>908</v>
      </c>
      <c r="B347" s="144" t="s">
        <v>778</v>
      </c>
      <c r="C347" s="205" t="s">
        <v>1004</v>
      </c>
      <c r="D347" s="208" t="s">
        <v>1004</v>
      </c>
      <c r="F347" s="204">
        <f t="shared" si="13"/>
      </c>
      <c r="G347" s="204">
        <f t="shared" si="14"/>
      </c>
    </row>
    <row r="348" spans="1:7" ht="15">
      <c r="A348" s="144" t="s">
        <v>909</v>
      </c>
      <c r="B348" s="144" t="s">
        <v>780</v>
      </c>
      <c r="C348" s="205" t="s">
        <v>1004</v>
      </c>
      <c r="D348" s="208" t="s">
        <v>1004</v>
      </c>
      <c r="F348" s="204">
        <f t="shared" si="13"/>
      </c>
      <c r="G348" s="204">
        <f t="shared" si="14"/>
      </c>
    </row>
    <row r="349" spans="1:7" ht="15">
      <c r="A349" s="144" t="s">
        <v>910</v>
      </c>
      <c r="B349" s="144" t="s">
        <v>782</v>
      </c>
      <c r="C349" s="205" t="s">
        <v>1004</v>
      </c>
      <c r="D349" s="208" t="s">
        <v>1004</v>
      </c>
      <c r="F349" s="204">
        <f t="shared" si="13"/>
      </c>
      <c r="G349" s="204">
        <f t="shared" si="14"/>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5" ref="F351:F356">IF($C$350=0,"",IF(C351="[for completion]","",C351/$C$350))</f>
      </c>
      <c r="G351" s="204">
        <f aca="true" t="shared" si="16" ref="G351:G356">IF($D$350=0,"",IF(D351="[for completion]","",D351/$D$350))</f>
      </c>
    </row>
    <row r="352" spans="1:7" ht="15" outlineLevel="1">
      <c r="A352" s="144" t="s">
        <v>913</v>
      </c>
      <c r="B352" s="161" t="s">
        <v>787</v>
      </c>
      <c r="C352" s="205"/>
      <c r="D352" s="208"/>
      <c r="F352" s="204">
        <f t="shared" si="15"/>
      </c>
      <c r="G352" s="204">
        <f t="shared" si="16"/>
      </c>
    </row>
    <row r="353" spans="1:7" ht="15" outlineLevel="1">
      <c r="A353" s="144" t="s">
        <v>914</v>
      </c>
      <c r="B353" s="161" t="s">
        <v>789</v>
      </c>
      <c r="C353" s="205"/>
      <c r="D353" s="208"/>
      <c r="F353" s="204">
        <f t="shared" si="15"/>
      </c>
      <c r="G353" s="204">
        <f t="shared" si="16"/>
      </c>
    </row>
    <row r="354" spans="1:7" ht="15" outlineLevel="1">
      <c r="A354" s="144" t="s">
        <v>915</v>
      </c>
      <c r="B354" s="161" t="s">
        <v>791</v>
      </c>
      <c r="C354" s="205"/>
      <c r="D354" s="208"/>
      <c r="F354" s="204">
        <f t="shared" si="15"/>
      </c>
      <c r="G354" s="204">
        <f t="shared" si="16"/>
      </c>
    </row>
    <row r="355" spans="1:7" ht="15" outlineLevel="1">
      <c r="A355" s="144" t="s">
        <v>916</v>
      </c>
      <c r="B355" s="161" t="s">
        <v>793</v>
      </c>
      <c r="C355" s="205"/>
      <c r="D355" s="208"/>
      <c r="F355" s="204">
        <f t="shared" si="15"/>
      </c>
      <c r="G355" s="204">
        <f t="shared" si="16"/>
      </c>
    </row>
    <row r="356" spans="1:7" ht="15" outlineLevel="1">
      <c r="A356" s="144" t="s">
        <v>917</v>
      </c>
      <c r="B356" s="161" t="s">
        <v>795</v>
      </c>
      <c r="C356" s="205"/>
      <c r="D356" s="208"/>
      <c r="F356" s="204">
        <f t="shared" si="15"/>
      </c>
      <c r="G356" s="204">
        <f t="shared" si="16"/>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5" zoomScaleNormal="85"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70" zoomScaleNormal="70" zoomScalePageLayoutView="0" workbookViewId="0" topLeftCell="A1">
      <selection activeCell="B2" sqref="B2"/>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697230278.8738499</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631126.1100000006</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549631345.6957089</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7354535.562958905</v>
      </c>
      <c r="F44" s="250"/>
      <c r="G44" s="226"/>
      <c r="H44" s="221"/>
      <c r="J44" s="248"/>
      <c r="K44" s="248"/>
    </row>
    <row r="45" spans="2:11" ht="15" customHeight="1">
      <c r="B45" s="219"/>
      <c r="C45" s="220"/>
      <c r="D45" s="226"/>
      <c r="E45" s="261"/>
      <c r="F45" s="262">
        <v>542276810.1327499</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500821918</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700410770.1450429</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73">
        <v>700410770.1450429</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262">
        <v>544093770.23</v>
      </c>
      <c r="F63" s="244"/>
      <c r="G63" s="226"/>
      <c r="H63" s="221"/>
      <c r="J63" s="248"/>
      <c r="K63" s="248"/>
    </row>
    <row r="64" spans="2:11" ht="15">
      <c r="B64" s="219"/>
      <c r="C64" s="243"/>
      <c r="D64" s="226"/>
      <c r="E64" s="243"/>
      <c r="F64" s="226"/>
      <c r="G64" s="226"/>
      <c r="H64" s="221"/>
      <c r="J64" s="248"/>
      <c r="K64" s="248"/>
    </row>
    <row r="65" spans="2:11" ht="32.25" customHeight="1">
      <c r="B65" s="219"/>
      <c r="C65" s="274" t="s">
        <v>1421</v>
      </c>
      <c r="D65" s="275"/>
      <c r="E65" s="274" t="s">
        <v>1422</v>
      </c>
      <c r="F65" s="364" t="s">
        <v>1429</v>
      </c>
      <c r="G65" s="364"/>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247">
        <v>15545670.56925647</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6" t="s">
        <v>1435</v>
      </c>
      <c r="D77" s="276"/>
      <c r="E77" s="276"/>
      <c r="F77" s="276"/>
      <c r="G77" s="276"/>
      <c r="H77" s="221"/>
    </row>
    <row r="78" spans="2:8" ht="12.75" customHeight="1">
      <c r="B78" s="219"/>
      <c r="C78" s="365" t="s">
        <v>1436</v>
      </c>
      <c r="D78" s="365"/>
      <c r="E78" s="365"/>
      <c r="F78" s="365"/>
      <c r="G78" s="365"/>
      <c r="H78" s="221"/>
    </row>
    <row r="79" spans="2:8" ht="12.75" customHeight="1">
      <c r="B79" s="219"/>
      <c r="C79" s="366" t="s">
        <v>1437</v>
      </c>
      <c r="D79" s="366"/>
      <c r="E79" s="366"/>
      <c r="F79" s="366"/>
      <c r="G79" s="366"/>
      <c r="H79" s="221"/>
    </row>
    <row r="80" spans="2:8" ht="12.75" customHeight="1">
      <c r="B80" s="219"/>
      <c r="C80" s="366" t="s">
        <v>1438</v>
      </c>
      <c r="D80" s="366"/>
      <c r="E80" s="366"/>
      <c r="F80" s="366"/>
      <c r="G80" s="366"/>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7"/>
      <c r="D84" s="227"/>
      <c r="E84" s="227"/>
      <c r="F84" s="227"/>
      <c r="G84" s="227"/>
      <c r="H84" s="221"/>
    </row>
    <row r="85" spans="2:8" ht="15.75">
      <c r="B85" s="219"/>
      <c r="C85" s="278" t="s">
        <v>1440</v>
      </c>
      <c r="D85" s="279" t="s">
        <v>1441</v>
      </c>
      <c r="E85" s="280"/>
      <c r="F85" s="280"/>
      <c r="G85" s="280"/>
      <c r="H85" s="221"/>
    </row>
    <row r="86" spans="2:8" ht="15">
      <c r="B86" s="219"/>
      <c r="C86" s="281" t="s">
        <v>1442</v>
      </c>
      <c r="D86" s="282">
        <v>708946668.6100025</v>
      </c>
      <c r="E86" s="280"/>
      <c r="F86" s="280"/>
      <c r="G86" s="283"/>
      <c r="H86" s="221"/>
    </row>
    <row r="87" spans="2:8" ht="15">
      <c r="B87" s="219"/>
      <c r="C87" s="281" t="s">
        <v>1443</v>
      </c>
      <c r="D87" s="284">
        <v>1604129424.7499876</v>
      </c>
      <c r="E87" s="285"/>
      <c r="F87" s="280"/>
      <c r="G87" s="286"/>
      <c r="H87" s="221"/>
    </row>
    <row r="88" spans="2:8" ht="15">
      <c r="B88" s="219"/>
      <c r="C88" s="281" t="s">
        <v>1444</v>
      </c>
      <c r="D88" s="282">
        <v>31553.61708251747</v>
      </c>
      <c r="E88" s="280"/>
      <c r="F88" s="280"/>
      <c r="G88" s="283"/>
      <c r="H88" s="221"/>
    </row>
    <row r="89" spans="2:8" ht="15">
      <c r="B89" s="219"/>
      <c r="C89" s="281" t="s">
        <v>1445</v>
      </c>
      <c r="D89" s="282">
        <v>80963.42859310958</v>
      </c>
      <c r="E89" s="280"/>
      <c r="F89" s="280"/>
      <c r="G89" s="283"/>
      <c r="H89" s="221"/>
    </row>
    <row r="90" spans="2:8" ht="15">
      <c r="B90" s="219"/>
      <c r="C90" s="281" t="s">
        <v>1446</v>
      </c>
      <c r="D90" s="282">
        <v>1378485.34</v>
      </c>
      <c r="E90" s="280"/>
      <c r="F90" s="280"/>
      <c r="G90" s="283"/>
      <c r="H90" s="221"/>
    </row>
    <row r="91" spans="2:8" ht="15">
      <c r="B91" s="219"/>
      <c r="C91" s="281" t="s">
        <v>1447</v>
      </c>
      <c r="D91" s="282">
        <v>1500000</v>
      </c>
      <c r="E91" s="280"/>
      <c r="F91" s="280"/>
      <c r="G91" s="283"/>
      <c r="H91" s="221"/>
    </row>
    <row r="92" spans="2:8" ht="15">
      <c r="B92" s="219"/>
      <c r="C92" s="281" t="s">
        <v>1448</v>
      </c>
      <c r="D92" s="282">
        <v>22468</v>
      </c>
      <c r="E92" s="280"/>
      <c r="F92" s="280"/>
      <c r="G92" s="283"/>
      <c r="H92" s="221"/>
    </row>
    <row r="93" spans="2:8" ht="15">
      <c r="B93" s="219"/>
      <c r="C93" s="281" t="s">
        <v>1449</v>
      </c>
      <c r="D93" s="287">
        <v>10.639271456539829</v>
      </c>
      <c r="E93" s="288"/>
      <c r="F93" s="289"/>
      <c r="G93" s="290"/>
      <c r="H93" s="221"/>
    </row>
    <row r="94" spans="2:8" ht="15">
      <c r="B94" s="219"/>
      <c r="C94" s="281" t="s">
        <v>1450</v>
      </c>
      <c r="D94" s="291">
        <v>13.697840794792254</v>
      </c>
      <c r="E94" s="288"/>
      <c r="F94" s="289"/>
      <c r="G94" s="292"/>
      <c r="H94" s="221"/>
    </row>
    <row r="95" spans="2:8" ht="15">
      <c r="B95" s="219"/>
      <c r="C95" s="281" t="s">
        <v>1451</v>
      </c>
      <c r="D95" s="287">
        <v>24.33711225133217</v>
      </c>
      <c r="E95" s="288"/>
      <c r="F95" s="289"/>
      <c r="G95" s="293"/>
      <c r="H95" s="221"/>
    </row>
    <row r="96" spans="2:8" ht="15">
      <c r="B96" s="219"/>
      <c r="C96" s="281" t="s">
        <v>1452</v>
      </c>
      <c r="D96" s="294">
        <v>0.6562734083645833</v>
      </c>
      <c r="E96" s="280"/>
      <c r="F96" s="289"/>
      <c r="G96" s="293"/>
      <c r="H96" s="221"/>
    </row>
    <row r="97" spans="2:8" ht="15">
      <c r="B97" s="219"/>
      <c r="C97" s="281" t="s">
        <v>1453</v>
      </c>
      <c r="D97" s="294">
        <v>0.3790250165545504</v>
      </c>
      <c r="E97" s="280"/>
      <c r="F97" s="289"/>
      <c r="G97" s="293"/>
      <c r="H97" s="221"/>
    </row>
    <row r="98" spans="2:8" ht="15">
      <c r="B98" s="219"/>
      <c r="C98" s="281" t="s">
        <v>1454</v>
      </c>
      <c r="D98" s="294">
        <v>0.5163511186049082</v>
      </c>
      <c r="E98" s="280"/>
      <c r="F98" s="293"/>
      <c r="G98" s="293"/>
      <c r="H98" s="221"/>
    </row>
    <row r="99" spans="2:8" ht="15">
      <c r="B99" s="219"/>
      <c r="C99" s="281" t="s">
        <v>1455</v>
      </c>
      <c r="D99" s="295">
        <v>0.022268581879343326</v>
      </c>
      <c r="E99" s="280"/>
      <c r="F99" s="293"/>
      <c r="G99" s="293"/>
      <c r="H99" s="221"/>
    </row>
    <row r="100" spans="2:8" ht="15">
      <c r="B100" s="219"/>
      <c r="C100" s="281" t="s">
        <v>1456</v>
      </c>
      <c r="D100" s="295">
        <v>0.9401254182444678</v>
      </c>
      <c r="E100" s="280"/>
      <c r="F100" s="293"/>
      <c r="G100" s="293"/>
      <c r="H100" s="221"/>
    </row>
    <row r="101" spans="2:8" ht="15">
      <c r="B101" s="219"/>
      <c r="C101" s="281" t="s">
        <v>1457</v>
      </c>
      <c r="D101" s="295">
        <v>0.04779250308973375</v>
      </c>
      <c r="E101" s="280"/>
      <c r="F101" s="293"/>
      <c r="G101" s="293"/>
      <c r="H101" s="221"/>
    </row>
    <row r="102" spans="2:8" ht="15">
      <c r="B102" s="219"/>
      <c r="C102" s="281" t="s">
        <v>1458</v>
      </c>
      <c r="D102" s="295">
        <v>0.01208207866579591</v>
      </c>
      <c r="E102" s="280"/>
      <c r="F102" s="293"/>
      <c r="G102" s="293"/>
      <c r="H102" s="221"/>
    </row>
    <row r="103" spans="2:8" ht="15">
      <c r="B103" s="219"/>
      <c r="C103" s="281" t="s">
        <v>1459</v>
      </c>
      <c r="D103" s="282" t="s">
        <v>210</v>
      </c>
      <c r="E103" s="296"/>
      <c r="F103" s="297"/>
      <c r="G103" s="220"/>
      <c r="H103" s="221"/>
    </row>
    <row r="104" spans="2:8" ht="15">
      <c r="B104" s="219"/>
      <c r="C104" s="280"/>
      <c r="D104" s="280"/>
      <c r="E104" s="280"/>
      <c r="F104" s="280"/>
      <c r="G104" s="280"/>
      <c r="H104" s="221"/>
    </row>
    <row r="105" spans="2:8" ht="15">
      <c r="B105" s="219"/>
      <c r="C105" s="280"/>
      <c r="D105" s="280"/>
      <c r="E105" s="280"/>
      <c r="F105" s="280"/>
      <c r="G105" s="280"/>
      <c r="H105" s="221"/>
    </row>
    <row r="106" spans="2:8" ht="15.75">
      <c r="B106" s="219"/>
      <c r="C106" s="222" t="s">
        <v>1460</v>
      </c>
      <c r="D106" s="289"/>
      <c r="E106" s="280"/>
      <c r="F106" s="280"/>
      <c r="G106" s="280"/>
      <c r="H106" s="221"/>
    </row>
    <row r="107" spans="2:8" ht="15">
      <c r="B107" s="219"/>
      <c r="C107" s="280"/>
      <c r="D107" s="289"/>
      <c r="E107" s="280"/>
      <c r="F107" s="280"/>
      <c r="G107" s="280"/>
      <c r="H107" s="221"/>
    </row>
    <row r="108" spans="2:8" ht="15.75">
      <c r="B108" s="219"/>
      <c r="C108" s="298" t="s">
        <v>1461</v>
      </c>
      <c r="D108" s="299" t="s">
        <v>733</v>
      </c>
      <c r="E108" s="298" t="s">
        <v>1462</v>
      </c>
      <c r="F108" s="298" t="s">
        <v>1463</v>
      </c>
      <c r="G108" s="298" t="s">
        <v>1462</v>
      </c>
      <c r="H108" s="221"/>
    </row>
    <row r="109" spans="2:8" ht="15">
      <c r="B109" s="219"/>
      <c r="C109" s="300" t="s">
        <v>1464</v>
      </c>
      <c r="D109" s="301">
        <v>9925</v>
      </c>
      <c r="E109" s="302">
        <v>0.44173936264910096</v>
      </c>
      <c r="F109" s="296">
        <v>144419562.53999925</v>
      </c>
      <c r="G109" s="302">
        <v>0.20371005173514173</v>
      </c>
      <c r="H109" s="221"/>
    </row>
    <row r="110" spans="2:8" ht="15">
      <c r="B110" s="219"/>
      <c r="C110" s="300" t="s">
        <v>1465</v>
      </c>
      <c r="D110" s="301">
        <v>3872</v>
      </c>
      <c r="E110" s="302">
        <v>0.17233398611358378</v>
      </c>
      <c r="F110" s="296">
        <v>128993564.40999977</v>
      </c>
      <c r="G110" s="302">
        <v>0.1819510128496857</v>
      </c>
      <c r="H110" s="221"/>
    </row>
    <row r="111" spans="2:8" ht="15">
      <c r="B111" s="219"/>
      <c r="C111" s="300" t="s">
        <v>1466</v>
      </c>
      <c r="D111" s="301">
        <v>3217</v>
      </c>
      <c r="E111" s="302">
        <v>0.14318141356596048</v>
      </c>
      <c r="F111" s="296">
        <v>130688118.66999984</v>
      </c>
      <c r="G111" s="302">
        <v>0.18434125507103996</v>
      </c>
      <c r="H111" s="221"/>
    </row>
    <row r="112" spans="2:8" ht="15">
      <c r="B112" s="219"/>
      <c r="C112" s="300" t="s">
        <v>1467</v>
      </c>
      <c r="D112" s="301">
        <v>2503</v>
      </c>
      <c r="E112" s="302">
        <v>0.11140288410183372</v>
      </c>
      <c r="F112" s="296">
        <v>124349436.86999993</v>
      </c>
      <c r="G112" s="302">
        <v>0.1754002696899705</v>
      </c>
      <c r="H112" s="221"/>
    </row>
    <row r="113" spans="2:8" ht="15">
      <c r="B113" s="219"/>
      <c r="C113" s="300" t="s">
        <v>1468</v>
      </c>
      <c r="D113" s="301">
        <v>1688</v>
      </c>
      <c r="E113" s="302">
        <v>0.0751290724586078</v>
      </c>
      <c r="F113" s="296">
        <v>93831745.85000005</v>
      </c>
      <c r="G113" s="302">
        <v>0.13235374394800659</v>
      </c>
      <c r="H113" s="221"/>
    </row>
    <row r="114" spans="2:8" ht="15">
      <c r="B114" s="219"/>
      <c r="C114" s="300" t="s">
        <v>1469</v>
      </c>
      <c r="D114" s="301">
        <v>806</v>
      </c>
      <c r="E114" s="302">
        <v>0.03587324194409827</v>
      </c>
      <c r="F114" s="296">
        <v>51738213.36000004</v>
      </c>
      <c r="G114" s="302">
        <v>0.07297899214540485</v>
      </c>
      <c r="H114" s="221"/>
    </row>
    <row r="115" spans="2:8" ht="15">
      <c r="B115" s="219"/>
      <c r="C115" s="300" t="s">
        <v>1470</v>
      </c>
      <c r="D115" s="301">
        <v>297</v>
      </c>
      <c r="E115" s="302">
        <v>0.013218800071212391</v>
      </c>
      <c r="F115" s="296">
        <v>20729311.509999976</v>
      </c>
      <c r="G115" s="302">
        <v>0.029239592239911422</v>
      </c>
      <c r="H115" s="221"/>
    </row>
    <row r="116" spans="2:8" ht="15">
      <c r="B116" s="219"/>
      <c r="C116" s="300" t="s">
        <v>1471</v>
      </c>
      <c r="D116" s="301">
        <v>76</v>
      </c>
      <c r="E116" s="302">
        <v>0.0033825885704112514</v>
      </c>
      <c r="F116" s="296">
        <v>5334931.610000001</v>
      </c>
      <c r="G116" s="302">
        <v>0.007525152238122469</v>
      </c>
      <c r="H116" s="221"/>
    </row>
    <row r="117" spans="2:8" ht="15">
      <c r="B117" s="219"/>
      <c r="C117" s="300" t="s">
        <v>1472</v>
      </c>
      <c r="D117" s="301">
        <v>52</v>
      </c>
      <c r="E117" s="302">
        <v>0.0023144027060708564</v>
      </c>
      <c r="F117" s="296">
        <v>6510116.26</v>
      </c>
      <c r="G117" s="302">
        <v>0.009182801116428269</v>
      </c>
      <c r="H117" s="221"/>
    </row>
    <row r="118" spans="2:8" ht="15">
      <c r="B118" s="219"/>
      <c r="C118" s="300" t="s">
        <v>1473</v>
      </c>
      <c r="D118" s="301">
        <v>32</v>
      </c>
      <c r="E118" s="302">
        <v>0.001424247819120527</v>
      </c>
      <c r="F118" s="296">
        <v>2351667.53</v>
      </c>
      <c r="G118" s="302">
        <v>0.0033171289662885543</v>
      </c>
      <c r="H118" s="221"/>
    </row>
    <row r="119" spans="2:8" ht="15.75">
      <c r="B119" s="219"/>
      <c r="C119" s="303"/>
      <c r="D119" s="304">
        <v>22468</v>
      </c>
      <c r="E119" s="305">
        <v>1</v>
      </c>
      <c r="F119" s="304">
        <v>708946668.6099988</v>
      </c>
      <c r="G119" s="305">
        <v>0.9999999999999999</v>
      </c>
      <c r="H119" s="221"/>
    </row>
    <row r="120" spans="2:8" ht="15.75">
      <c r="B120" s="219"/>
      <c r="C120" s="306"/>
      <c r="D120" s="307"/>
      <c r="E120" s="308"/>
      <c r="F120" s="307"/>
      <c r="G120" s="308"/>
      <c r="H120" s="221"/>
    </row>
    <row r="121" spans="2:8" ht="15.75">
      <c r="B121" s="219"/>
      <c r="C121" s="222" t="s">
        <v>1474</v>
      </c>
      <c r="D121" s="289"/>
      <c r="E121" s="280"/>
      <c r="F121" s="280"/>
      <c r="G121" s="280"/>
      <c r="H121" s="221"/>
    </row>
    <row r="122" spans="2:8" ht="15">
      <c r="B122" s="219"/>
      <c r="C122" s="280"/>
      <c r="D122" s="289"/>
      <c r="E122" s="280"/>
      <c r="F122" s="280"/>
      <c r="G122" s="280"/>
      <c r="H122" s="221"/>
    </row>
    <row r="123" spans="2:8" ht="15.75">
      <c r="B123" s="219"/>
      <c r="C123" s="298" t="s">
        <v>1475</v>
      </c>
      <c r="D123" s="299" t="s">
        <v>733</v>
      </c>
      <c r="E123" s="298" t="s">
        <v>1462</v>
      </c>
      <c r="F123" s="298" t="s">
        <v>1463</v>
      </c>
      <c r="G123" s="298" t="s">
        <v>1462</v>
      </c>
      <c r="H123" s="221"/>
    </row>
    <row r="124" spans="2:8" ht="15">
      <c r="B124" s="219"/>
      <c r="C124" s="300" t="s">
        <v>1464</v>
      </c>
      <c r="D124" s="301">
        <v>7311</v>
      </c>
      <c r="E124" s="302">
        <v>0.3253961189246929</v>
      </c>
      <c r="F124" s="296">
        <v>83101736.89999983</v>
      </c>
      <c r="G124" s="302">
        <v>0.11721860131303505</v>
      </c>
      <c r="H124" s="221"/>
    </row>
    <row r="125" spans="2:8" ht="15">
      <c r="B125" s="219"/>
      <c r="C125" s="300" t="s">
        <v>1465</v>
      </c>
      <c r="D125" s="301">
        <v>3096</v>
      </c>
      <c r="E125" s="302">
        <v>0.137795976499911</v>
      </c>
      <c r="F125" s="296">
        <v>79723926.0100001</v>
      </c>
      <c r="G125" s="302">
        <v>0.11245405266705231</v>
      </c>
      <c r="H125" s="221"/>
    </row>
    <row r="126" spans="2:8" ht="15">
      <c r="B126" s="219"/>
      <c r="C126" s="300" t="s">
        <v>1466</v>
      </c>
      <c r="D126" s="301">
        <v>2728</v>
      </c>
      <c r="E126" s="302">
        <v>0.12141712658002493</v>
      </c>
      <c r="F126" s="296">
        <v>90010923.62999974</v>
      </c>
      <c r="G126" s="302">
        <v>0.12696430862208619</v>
      </c>
      <c r="H126" s="221"/>
    </row>
    <row r="127" spans="2:8" ht="15">
      <c r="B127" s="219"/>
      <c r="C127" s="300" t="s">
        <v>1467</v>
      </c>
      <c r="D127" s="301">
        <v>2467</v>
      </c>
      <c r="E127" s="302">
        <v>0.10980060530532312</v>
      </c>
      <c r="F127" s="296">
        <v>97628596.50999983</v>
      </c>
      <c r="G127" s="302">
        <v>0.13770936634968045</v>
      </c>
      <c r="H127" s="221"/>
    </row>
    <row r="128" spans="2:8" ht="15">
      <c r="B128" s="219"/>
      <c r="C128" s="300" t="s">
        <v>1468</v>
      </c>
      <c r="D128" s="301">
        <v>2150</v>
      </c>
      <c r="E128" s="302">
        <v>0.0956916503471604</v>
      </c>
      <c r="F128" s="296">
        <v>94517904.0399999</v>
      </c>
      <c r="G128" s="302">
        <v>0.1333215998113329</v>
      </c>
      <c r="H128" s="221"/>
    </row>
    <row r="129" spans="2:8" ht="15">
      <c r="B129" s="219"/>
      <c r="C129" s="300" t="s">
        <v>1469</v>
      </c>
      <c r="D129" s="301">
        <v>1743</v>
      </c>
      <c r="E129" s="302">
        <v>0.0775769983977212</v>
      </c>
      <c r="F129" s="296">
        <v>89111470.4199999</v>
      </c>
      <c r="G129" s="302">
        <v>0.12569559088939217</v>
      </c>
      <c r="H129" s="221"/>
    </row>
    <row r="130" spans="2:8" ht="15">
      <c r="B130" s="219"/>
      <c r="C130" s="300" t="s">
        <v>1470</v>
      </c>
      <c r="D130" s="301">
        <v>1390</v>
      </c>
      <c r="E130" s="302">
        <v>0.06186576464304789</v>
      </c>
      <c r="F130" s="296">
        <v>76488481.97000003</v>
      </c>
      <c r="G130" s="302">
        <v>0.10789031863280732</v>
      </c>
      <c r="H130" s="221"/>
    </row>
    <row r="131" spans="2:8" ht="15">
      <c r="B131" s="219"/>
      <c r="C131" s="300" t="s">
        <v>1471</v>
      </c>
      <c r="D131" s="301">
        <v>880</v>
      </c>
      <c r="E131" s="302">
        <v>0.03916681502581449</v>
      </c>
      <c r="F131" s="296">
        <v>52621497.66000001</v>
      </c>
      <c r="G131" s="302">
        <v>0.07422490292982505</v>
      </c>
      <c r="H131" s="221"/>
    </row>
    <row r="132" spans="2:8" ht="15">
      <c r="B132" s="219"/>
      <c r="C132" s="300" t="s">
        <v>1472</v>
      </c>
      <c r="D132" s="301">
        <v>492</v>
      </c>
      <c r="E132" s="302">
        <v>0.021897810218978103</v>
      </c>
      <c r="F132" s="296">
        <v>31589231.399999976</v>
      </c>
      <c r="G132" s="302">
        <v>0.044557979885758714</v>
      </c>
      <c r="H132" s="221"/>
    </row>
    <row r="133" spans="2:8" ht="15">
      <c r="B133" s="219"/>
      <c r="C133" s="300" t="s">
        <v>1473</v>
      </c>
      <c r="D133" s="301">
        <v>211</v>
      </c>
      <c r="E133" s="302">
        <v>0.009391134057325974</v>
      </c>
      <c r="F133" s="296">
        <v>14152900.070000008</v>
      </c>
      <c r="G133" s="302">
        <v>0.01996327889903057</v>
      </c>
      <c r="H133" s="221"/>
    </row>
    <row r="134" spans="2:8" ht="15.75">
      <c r="B134" s="219"/>
      <c r="C134" s="303"/>
      <c r="D134" s="304">
        <v>22468</v>
      </c>
      <c r="E134" s="309">
        <v>1</v>
      </c>
      <c r="F134" s="304">
        <v>708946668.6099993</v>
      </c>
      <c r="G134" s="309">
        <v>1.0000000000000007</v>
      </c>
      <c r="H134" s="221"/>
    </row>
    <row r="135" spans="2:8" ht="15">
      <c r="B135" s="219"/>
      <c r="C135" s="310"/>
      <c r="D135" s="310"/>
      <c r="E135" s="296"/>
      <c r="F135" s="297"/>
      <c r="G135" s="311"/>
      <c r="H135" s="221"/>
    </row>
    <row r="136" spans="2:8" ht="15.75">
      <c r="B136" s="219"/>
      <c r="C136" s="222" t="s">
        <v>1476</v>
      </c>
      <c r="D136" s="222"/>
      <c r="E136" s="312"/>
      <c r="F136" s="222"/>
      <c r="G136" s="222"/>
      <c r="H136" s="221"/>
    </row>
    <row r="137" spans="2:8" ht="15.75">
      <c r="B137" s="219"/>
      <c r="C137" s="222"/>
      <c r="D137" s="222"/>
      <c r="E137" s="312"/>
      <c r="F137" s="222"/>
      <c r="G137" s="222"/>
      <c r="H137" s="221"/>
    </row>
    <row r="138" spans="2:8" ht="15.75">
      <c r="B138" s="219"/>
      <c r="C138" s="298" t="s">
        <v>1477</v>
      </c>
      <c r="D138" s="299" t="s">
        <v>733</v>
      </c>
      <c r="E138" s="298" t="s">
        <v>1462</v>
      </c>
      <c r="F138" s="298" t="s">
        <v>1463</v>
      </c>
      <c r="G138" s="298" t="s">
        <v>1462</v>
      </c>
      <c r="H138" s="221"/>
    </row>
    <row r="139" spans="2:8" ht="15">
      <c r="B139" s="219"/>
      <c r="C139" s="300" t="s">
        <v>1478</v>
      </c>
      <c r="D139" s="296">
        <v>15554</v>
      </c>
      <c r="E139" s="302">
        <v>0.6922734555812712</v>
      </c>
      <c r="F139" s="296">
        <v>249127550.66999972</v>
      </c>
      <c r="G139" s="302">
        <v>0.3514052067674616</v>
      </c>
      <c r="H139" s="221"/>
    </row>
    <row r="140" spans="2:8" ht="15">
      <c r="B140" s="219"/>
      <c r="C140" s="300" t="s">
        <v>1479</v>
      </c>
      <c r="D140" s="296">
        <v>5188</v>
      </c>
      <c r="E140" s="302">
        <v>0.23090617767491545</v>
      </c>
      <c r="F140" s="296">
        <v>271315768.2900003</v>
      </c>
      <c r="G140" s="302">
        <v>0.3827026493007682</v>
      </c>
      <c r="H140" s="221"/>
    </row>
    <row r="141" spans="2:8" ht="15">
      <c r="B141" s="219"/>
      <c r="C141" s="300" t="s">
        <v>1480</v>
      </c>
      <c r="D141" s="296">
        <v>1095</v>
      </c>
      <c r="E141" s="302">
        <v>0.04873598006053053</v>
      </c>
      <c r="F141" s="296">
        <v>93937715.97999997</v>
      </c>
      <c r="G141" s="302">
        <v>0.1325032194088444</v>
      </c>
      <c r="H141" s="221"/>
    </row>
    <row r="142" spans="2:8" ht="15">
      <c r="B142" s="219"/>
      <c r="C142" s="300" t="s">
        <v>1481</v>
      </c>
      <c r="D142" s="296">
        <v>461</v>
      </c>
      <c r="E142" s="302">
        <v>0.02051807014420509</v>
      </c>
      <c r="F142" s="296">
        <v>53954562.38000004</v>
      </c>
      <c r="G142" s="302">
        <v>0.07610524848898215</v>
      </c>
      <c r="H142" s="221"/>
    </row>
    <row r="143" spans="2:8" ht="15">
      <c r="B143" s="219"/>
      <c r="C143" s="300" t="s">
        <v>1482</v>
      </c>
      <c r="D143" s="296">
        <v>92</v>
      </c>
      <c r="E143" s="302">
        <v>0.004094712479971515</v>
      </c>
      <c r="F143" s="296">
        <v>15882871.919999998</v>
      </c>
      <c r="G143" s="302">
        <v>0.022403479165987</v>
      </c>
      <c r="H143" s="221"/>
    </row>
    <row r="144" spans="2:8" ht="15">
      <c r="B144" s="219"/>
      <c r="C144" s="300" t="s">
        <v>1483</v>
      </c>
      <c r="D144" s="296">
        <v>35</v>
      </c>
      <c r="E144" s="302">
        <v>0.0015577710521630763</v>
      </c>
      <c r="F144" s="296">
        <v>7779096.529999999</v>
      </c>
      <c r="G144" s="302">
        <v>0.010972752781605052</v>
      </c>
      <c r="H144" s="221"/>
    </row>
    <row r="145" spans="2:8" ht="15">
      <c r="B145" s="219"/>
      <c r="C145" s="300" t="s">
        <v>1484</v>
      </c>
      <c r="D145" s="296">
        <v>37</v>
      </c>
      <c r="E145" s="302">
        <v>0.0016467865408581093</v>
      </c>
      <c r="F145" s="296">
        <v>12178513.11</v>
      </c>
      <c r="G145" s="302">
        <v>0.01717832052709675</v>
      </c>
      <c r="H145" s="221"/>
    </row>
    <row r="146" spans="2:8" ht="15">
      <c r="B146" s="219"/>
      <c r="C146" s="300" t="s">
        <v>1485</v>
      </c>
      <c r="D146" s="313">
        <v>6</v>
      </c>
      <c r="E146" s="302">
        <v>0.0002670464660850988</v>
      </c>
      <c r="F146" s="313">
        <v>4770589.73</v>
      </c>
      <c r="G146" s="302">
        <v>0.006729123559256566</v>
      </c>
      <c r="H146" s="221"/>
    </row>
    <row r="147" spans="2:8" ht="15.75">
      <c r="B147" s="219"/>
      <c r="C147" s="303"/>
      <c r="D147" s="304">
        <v>22468</v>
      </c>
      <c r="E147" s="305">
        <v>1</v>
      </c>
      <c r="F147" s="304">
        <v>708946668.61</v>
      </c>
      <c r="G147" s="305">
        <v>1.0000000000000016</v>
      </c>
      <c r="H147" s="221"/>
    </row>
    <row r="148" spans="2:8" ht="15">
      <c r="B148" s="219"/>
      <c r="C148" s="314"/>
      <c r="D148" s="314"/>
      <c r="E148" s="314"/>
      <c r="F148" s="314"/>
      <c r="G148" s="314"/>
      <c r="H148" s="221"/>
    </row>
    <row r="149" spans="2:8" ht="15.75">
      <c r="B149" s="219"/>
      <c r="C149" s="222" t="s">
        <v>1486</v>
      </c>
      <c r="D149" s="222"/>
      <c r="E149" s="312"/>
      <c r="F149" s="222"/>
      <c r="G149" s="222"/>
      <c r="H149" s="221"/>
    </row>
    <row r="150" spans="2:8" ht="15.75">
      <c r="B150" s="219"/>
      <c r="C150" s="222"/>
      <c r="D150" s="222"/>
      <c r="E150" s="312"/>
      <c r="F150" s="222"/>
      <c r="G150" s="222"/>
      <c r="H150" s="221"/>
    </row>
    <row r="151" spans="2:8" ht="15.75">
      <c r="B151" s="219"/>
      <c r="C151" s="298" t="s">
        <v>1403</v>
      </c>
      <c r="D151" s="299" t="s">
        <v>733</v>
      </c>
      <c r="E151" s="298" t="s">
        <v>1462</v>
      </c>
      <c r="F151" s="298" t="s">
        <v>1463</v>
      </c>
      <c r="G151" s="298" t="s">
        <v>1462</v>
      </c>
      <c r="H151" s="221"/>
    </row>
    <row r="152" spans="2:8" ht="15">
      <c r="B152" s="219"/>
      <c r="C152" s="315" t="s">
        <v>1487</v>
      </c>
      <c r="D152" s="296">
        <v>16881</v>
      </c>
      <c r="E152" s="302">
        <v>0.7513352323304255</v>
      </c>
      <c r="F152" s="296">
        <v>548427925.1999979</v>
      </c>
      <c r="G152" s="302">
        <v>0.7735813559506213</v>
      </c>
      <c r="H152" s="221"/>
    </row>
    <row r="153" spans="2:8" ht="15">
      <c r="B153" s="219"/>
      <c r="C153" s="300" t="s">
        <v>1488</v>
      </c>
      <c r="D153" s="296">
        <v>3972</v>
      </c>
      <c r="E153" s="302">
        <v>0.17678476054833542</v>
      </c>
      <c r="F153" s="296">
        <v>121412888.7</v>
      </c>
      <c r="G153" s="302">
        <v>0.17125814123373934</v>
      </c>
      <c r="H153" s="221"/>
    </row>
    <row r="154" spans="2:8" ht="15">
      <c r="B154" s="219"/>
      <c r="C154" s="300" t="s">
        <v>1489</v>
      </c>
      <c r="D154" s="296">
        <v>899</v>
      </c>
      <c r="E154" s="302">
        <v>0.040012462168417307</v>
      </c>
      <c r="F154" s="296">
        <v>24247903.679999992</v>
      </c>
      <c r="G154" s="302">
        <v>0.03420271898243325</v>
      </c>
      <c r="H154" s="221"/>
    </row>
    <row r="155" spans="2:8" ht="15">
      <c r="B155" s="219"/>
      <c r="C155" s="300" t="s">
        <v>1490</v>
      </c>
      <c r="D155" s="296">
        <v>588</v>
      </c>
      <c r="E155" s="302">
        <v>0.026170553676339685</v>
      </c>
      <c r="F155" s="296">
        <v>12986799.030000001</v>
      </c>
      <c r="G155" s="302">
        <v>0.018318442846290084</v>
      </c>
      <c r="H155" s="221"/>
    </row>
    <row r="156" spans="2:8" ht="15">
      <c r="B156" s="219"/>
      <c r="C156" s="300" t="s">
        <v>1491</v>
      </c>
      <c r="D156" s="296">
        <v>128</v>
      </c>
      <c r="E156" s="302">
        <v>0.005696991276482108</v>
      </c>
      <c r="F156" s="296">
        <v>1871152.0000000005</v>
      </c>
      <c r="G156" s="302">
        <v>0.0026393409869161105</v>
      </c>
      <c r="H156" s="221"/>
    </row>
    <row r="157" spans="2:8" ht="15.75">
      <c r="B157" s="219"/>
      <c r="C157" s="303"/>
      <c r="D157" s="316">
        <v>22468</v>
      </c>
      <c r="E157" s="305">
        <v>1</v>
      </c>
      <c r="F157" s="316">
        <v>708946668.6099979</v>
      </c>
      <c r="G157" s="305">
        <v>1</v>
      </c>
      <c r="H157" s="221"/>
    </row>
    <row r="158" spans="2:8" ht="15">
      <c r="B158" s="219"/>
      <c r="C158" s="314"/>
      <c r="D158" s="314"/>
      <c r="E158" s="314"/>
      <c r="F158" s="314"/>
      <c r="G158" s="314"/>
      <c r="H158" s="221"/>
    </row>
    <row r="159" spans="2:8" ht="15.75">
      <c r="B159" s="219"/>
      <c r="C159" s="222" t="s">
        <v>1492</v>
      </c>
      <c r="D159" s="317"/>
      <c r="E159" s="280"/>
      <c r="F159" s="280"/>
      <c r="G159" s="280"/>
      <c r="H159" s="221"/>
    </row>
    <row r="160" spans="2:8" ht="15">
      <c r="B160" s="219"/>
      <c r="C160" s="220"/>
      <c r="D160" s="280"/>
      <c r="E160" s="280"/>
      <c r="F160" s="280"/>
      <c r="G160" s="280"/>
      <c r="H160" s="221"/>
    </row>
    <row r="161" spans="2:8" ht="15.75">
      <c r="B161" s="219"/>
      <c r="C161" s="298" t="s">
        <v>1493</v>
      </c>
      <c r="D161" s="299" t="s">
        <v>733</v>
      </c>
      <c r="E161" s="298" t="s">
        <v>1462</v>
      </c>
      <c r="F161" s="298" t="s">
        <v>1463</v>
      </c>
      <c r="G161" s="298" t="s">
        <v>1462</v>
      </c>
      <c r="H161" s="221"/>
    </row>
    <row r="162" spans="2:8" ht="15">
      <c r="B162" s="219"/>
      <c r="C162" s="318" t="s">
        <v>689</v>
      </c>
      <c r="D162" s="301">
        <v>21122</v>
      </c>
      <c r="E162" s="302">
        <v>0.9400925761082428</v>
      </c>
      <c r="F162" s="296">
        <v>666498783.3400007</v>
      </c>
      <c r="G162" s="302">
        <v>0.9401254182444702</v>
      </c>
      <c r="H162" s="221"/>
    </row>
    <row r="163" spans="2:8" ht="15">
      <c r="B163" s="219"/>
      <c r="C163" s="318" t="s">
        <v>1494</v>
      </c>
      <c r="D163" s="301">
        <v>828</v>
      </c>
      <c r="E163" s="302">
        <v>0.036852412319743635</v>
      </c>
      <c r="F163" s="296">
        <v>33882335.849999994</v>
      </c>
      <c r="G163" s="302">
        <v>0.04779250308973387</v>
      </c>
      <c r="H163" s="221"/>
    </row>
    <row r="164" spans="2:8" ht="15">
      <c r="B164" s="219"/>
      <c r="C164" s="318" t="s">
        <v>687</v>
      </c>
      <c r="D164" s="301">
        <v>518</v>
      </c>
      <c r="E164" s="302">
        <v>0.02305501157201353</v>
      </c>
      <c r="F164" s="296">
        <v>8565549.419999994</v>
      </c>
      <c r="G164" s="302">
        <v>0.01208207866579594</v>
      </c>
      <c r="H164" s="221"/>
    </row>
    <row r="165" spans="2:8" ht="15.75">
      <c r="B165" s="219"/>
      <c r="C165" s="303"/>
      <c r="D165" s="316">
        <v>22468</v>
      </c>
      <c r="E165" s="305">
        <v>1</v>
      </c>
      <c r="F165" s="316">
        <v>708946668.6100007</v>
      </c>
      <c r="G165" s="305">
        <v>0.9999999999999999</v>
      </c>
      <c r="H165" s="221"/>
    </row>
    <row r="166" spans="2:8" ht="15">
      <c r="B166" s="219"/>
      <c r="C166" s="319"/>
      <c r="D166" s="296"/>
      <c r="E166" s="302"/>
      <c r="F166" s="296"/>
      <c r="G166" s="311"/>
      <c r="H166" s="221"/>
    </row>
    <row r="167" spans="2:8" ht="15.75">
      <c r="B167" s="219"/>
      <c r="C167" s="222" t="s">
        <v>1495</v>
      </c>
      <c r="D167" s="289"/>
      <c r="E167" s="280"/>
      <c r="F167" s="317"/>
      <c r="G167" s="280"/>
      <c r="H167" s="221"/>
    </row>
    <row r="168" spans="2:8" ht="15">
      <c r="B168" s="219"/>
      <c r="C168" s="220"/>
      <c r="D168" s="280"/>
      <c r="E168" s="280"/>
      <c r="F168" s="280"/>
      <c r="G168" s="280"/>
      <c r="H168" s="221"/>
    </row>
    <row r="169" spans="2:8" ht="15.75">
      <c r="B169" s="219"/>
      <c r="C169" s="298" t="s">
        <v>1496</v>
      </c>
      <c r="D169" s="299" t="s">
        <v>733</v>
      </c>
      <c r="E169" s="298" t="s">
        <v>1462</v>
      </c>
      <c r="F169" s="298" t="s">
        <v>1463</v>
      </c>
      <c r="G169" s="298" t="s">
        <v>1462</v>
      </c>
      <c r="H169" s="221"/>
    </row>
    <row r="170" spans="2:8" ht="15">
      <c r="B170" s="219"/>
      <c r="C170" s="318" t="s">
        <v>1497</v>
      </c>
      <c r="D170" s="301">
        <v>9067</v>
      </c>
      <c r="E170" s="302">
        <v>0.429268061736578</v>
      </c>
      <c r="F170" s="296">
        <v>245724052.5400005</v>
      </c>
      <c r="G170" s="302">
        <v>0.36867892137569025</v>
      </c>
      <c r="H170" s="221"/>
    </row>
    <row r="171" spans="2:8" ht="15">
      <c r="B171" s="219"/>
      <c r="C171" s="318" t="s">
        <v>1498</v>
      </c>
      <c r="D171" s="301">
        <v>884</v>
      </c>
      <c r="E171" s="302">
        <v>0.04185209733926711</v>
      </c>
      <c r="F171" s="296">
        <v>34216512.45000001</v>
      </c>
      <c r="G171" s="302">
        <v>0.051337696789980895</v>
      </c>
      <c r="H171" s="221"/>
    </row>
    <row r="172" spans="2:8" ht="15">
      <c r="B172" s="219"/>
      <c r="C172" s="318" t="s">
        <v>1499</v>
      </c>
      <c r="D172" s="301">
        <v>11147</v>
      </c>
      <c r="E172" s="302">
        <v>0.5277435848877947</v>
      </c>
      <c r="F172" s="296">
        <v>386131115.099998</v>
      </c>
      <c r="G172" s="302">
        <v>0.5793425655857836</v>
      </c>
      <c r="H172" s="221"/>
    </row>
    <row r="173" spans="2:8" ht="15">
      <c r="B173" s="219"/>
      <c r="C173" s="318" t="s">
        <v>1500</v>
      </c>
      <c r="D173" s="301">
        <v>24</v>
      </c>
      <c r="E173" s="302">
        <v>0.0011362560363601933</v>
      </c>
      <c r="F173" s="296">
        <v>427103.25000000006</v>
      </c>
      <c r="G173" s="302">
        <v>0.0006408162485453833</v>
      </c>
      <c r="H173" s="221"/>
    </row>
    <row r="174" spans="2:8" ht="15.75">
      <c r="B174" s="219"/>
      <c r="C174" s="303"/>
      <c r="D174" s="316">
        <v>21122</v>
      </c>
      <c r="E174" s="305">
        <v>1</v>
      </c>
      <c r="F174" s="316">
        <v>666498783.3399985</v>
      </c>
      <c r="G174" s="305">
        <v>1</v>
      </c>
      <c r="H174" s="221"/>
    </row>
    <row r="175" spans="2:8" ht="15.75">
      <c r="B175" s="219"/>
      <c r="C175" s="222"/>
      <c r="D175" s="296"/>
      <c r="E175" s="320"/>
      <c r="F175" s="302"/>
      <c r="G175" s="320"/>
      <c r="H175" s="221"/>
    </row>
    <row r="176" spans="2:8" ht="15.75">
      <c r="B176" s="219"/>
      <c r="C176" s="222" t="s">
        <v>1501</v>
      </c>
      <c r="D176" s="296"/>
      <c r="E176" s="320"/>
      <c r="F176" s="302"/>
      <c r="G176" s="320"/>
      <c r="H176" s="221"/>
    </row>
    <row r="177" spans="2:8" ht="15">
      <c r="B177" s="219"/>
      <c r="C177" s="220"/>
      <c r="D177" s="289"/>
      <c r="E177" s="280"/>
      <c r="F177" s="321"/>
      <c r="G177" s="280"/>
      <c r="H177" s="221"/>
    </row>
    <row r="178" spans="2:8" ht="15.75">
      <c r="B178" s="219"/>
      <c r="C178" s="298" t="s">
        <v>1502</v>
      </c>
      <c r="D178" s="299" t="s">
        <v>733</v>
      </c>
      <c r="E178" s="298" t="s">
        <v>1462</v>
      </c>
      <c r="F178" s="298" t="s">
        <v>1463</v>
      </c>
      <c r="G178" s="298" t="s">
        <v>1462</v>
      </c>
      <c r="H178" s="221"/>
    </row>
    <row r="179" spans="2:8" ht="15">
      <c r="B179" s="219"/>
      <c r="C179" s="280" t="s">
        <v>1503</v>
      </c>
      <c r="D179" s="296">
        <v>22448</v>
      </c>
      <c r="E179" s="302">
        <v>0.9991098451130497</v>
      </c>
      <c r="F179" s="322">
        <v>708768520.3000027</v>
      </c>
      <c r="G179" s="302">
        <v>0.9997487140882554</v>
      </c>
      <c r="H179" s="221"/>
    </row>
    <row r="180" spans="2:8" ht="15">
      <c r="B180" s="219"/>
      <c r="C180" s="280" t="s">
        <v>1504</v>
      </c>
      <c r="D180" s="296">
        <v>4</v>
      </c>
      <c r="E180" s="302">
        <v>0.00017803097739006588</v>
      </c>
      <c r="F180" s="322">
        <v>65224.18000000001</v>
      </c>
      <c r="G180" s="302">
        <v>9.200153253824E-05</v>
      </c>
      <c r="H180" s="221"/>
    </row>
    <row r="181" spans="2:8" ht="15">
      <c r="B181" s="219"/>
      <c r="C181" s="280" t="s">
        <v>1505</v>
      </c>
      <c r="D181" s="296">
        <v>16</v>
      </c>
      <c r="E181" s="302">
        <v>0.0007121239095602635</v>
      </c>
      <c r="F181" s="322">
        <v>112924.13000000002</v>
      </c>
      <c r="G181" s="302">
        <v>0.00015928437920641463</v>
      </c>
      <c r="H181" s="221"/>
    </row>
    <row r="182" spans="2:8" ht="15">
      <c r="B182" s="219"/>
      <c r="C182" s="280" t="s">
        <v>143</v>
      </c>
      <c r="D182" s="296"/>
      <c r="E182" s="302">
        <v>0</v>
      </c>
      <c r="F182" s="322"/>
      <c r="G182" s="302">
        <v>0</v>
      </c>
      <c r="H182" s="221"/>
    </row>
    <row r="183" spans="2:8" ht="15.75">
      <c r="B183" s="219"/>
      <c r="C183" s="323"/>
      <c r="D183" s="304">
        <v>22468</v>
      </c>
      <c r="E183" s="305">
        <v>1</v>
      </c>
      <c r="F183" s="304">
        <v>708946668.6100026</v>
      </c>
      <c r="G183" s="305">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80"/>
      <c r="E186" s="289"/>
      <c r="F186" s="280"/>
      <c r="G186" s="280"/>
      <c r="H186" s="221"/>
    </row>
    <row r="187" spans="2:8" ht="15">
      <c r="B187" s="219"/>
      <c r="C187" s="220"/>
      <c r="D187" s="280"/>
      <c r="E187" s="289"/>
      <c r="F187" s="280"/>
      <c r="G187" s="280"/>
      <c r="H187" s="221"/>
    </row>
    <row r="188" spans="2:8" ht="15.75">
      <c r="B188" s="219"/>
      <c r="C188" s="298" t="s">
        <v>1507</v>
      </c>
      <c r="D188" s="299" t="s">
        <v>733</v>
      </c>
      <c r="E188" s="298" t="s">
        <v>1462</v>
      </c>
      <c r="F188" s="298" t="s">
        <v>1463</v>
      </c>
      <c r="G188" s="298" t="s">
        <v>1462</v>
      </c>
      <c r="H188" s="221"/>
    </row>
    <row r="189" spans="2:8" ht="15">
      <c r="B189" s="219"/>
      <c r="C189" s="324" t="s">
        <v>1562</v>
      </c>
      <c r="D189" s="296">
        <v>2733</v>
      </c>
      <c r="E189" s="325">
        <v>0.12163966530176251</v>
      </c>
      <c r="F189" s="296">
        <v>12494805.770000007</v>
      </c>
      <c r="G189" s="325">
        <v>0.017624465031337265</v>
      </c>
      <c r="H189" s="221"/>
    </row>
    <row r="190" spans="2:8" ht="15">
      <c r="B190" s="219"/>
      <c r="C190" s="324" t="s">
        <v>1563</v>
      </c>
      <c r="D190" s="296">
        <v>5851</v>
      </c>
      <c r="E190" s="325">
        <v>0.2604148121773189</v>
      </c>
      <c r="F190" s="296">
        <v>93862861.63000022</v>
      </c>
      <c r="G190" s="325">
        <v>0.13239763410417435</v>
      </c>
      <c r="H190" s="221"/>
    </row>
    <row r="191" spans="2:8" ht="15">
      <c r="B191" s="219"/>
      <c r="C191" s="324" t="s">
        <v>1508</v>
      </c>
      <c r="D191" s="296">
        <v>5721</v>
      </c>
      <c r="E191" s="325">
        <v>0.2546288054121417</v>
      </c>
      <c r="F191" s="296">
        <v>179146527.90000004</v>
      </c>
      <c r="G191" s="325">
        <v>0.2526939413528022</v>
      </c>
      <c r="H191" s="221"/>
    </row>
    <row r="192" spans="2:8" ht="15">
      <c r="B192" s="219"/>
      <c r="C192" s="324" t="s">
        <v>1509</v>
      </c>
      <c r="D192" s="296">
        <v>4277</v>
      </c>
      <c r="E192" s="325">
        <v>0.19035962257432792</v>
      </c>
      <c r="F192" s="296">
        <v>187369676.31000027</v>
      </c>
      <c r="G192" s="325">
        <v>0.2642930485552142</v>
      </c>
      <c r="H192" s="221"/>
    </row>
    <row r="193" spans="2:8" ht="15">
      <c r="B193" s="219"/>
      <c r="C193" s="324" t="s">
        <v>1510</v>
      </c>
      <c r="D193" s="296">
        <v>1936</v>
      </c>
      <c r="E193" s="325">
        <v>0.08616699305679189</v>
      </c>
      <c r="F193" s="296">
        <v>106536338.7100001</v>
      </c>
      <c r="G193" s="325">
        <v>0.15027412276142155</v>
      </c>
      <c r="H193" s="221"/>
    </row>
    <row r="194" spans="2:8" ht="15">
      <c r="B194" s="219"/>
      <c r="C194" s="324" t="s">
        <v>1511</v>
      </c>
      <c r="D194" s="296">
        <v>1074</v>
      </c>
      <c r="E194" s="325">
        <v>0.04780131742923269</v>
      </c>
      <c r="F194" s="296">
        <v>66094474.60999996</v>
      </c>
      <c r="G194" s="325">
        <v>0.09322912080197565</v>
      </c>
      <c r="H194" s="221"/>
    </row>
    <row r="195" spans="2:8" ht="15">
      <c r="B195" s="219"/>
      <c r="C195" s="324" t="s">
        <v>1512</v>
      </c>
      <c r="D195" s="296">
        <v>698</v>
      </c>
      <c r="E195" s="325">
        <v>0.031066405554566495</v>
      </c>
      <c r="F195" s="296">
        <v>48516564.700000025</v>
      </c>
      <c r="G195" s="325">
        <v>0.06843471709250604</v>
      </c>
      <c r="H195" s="221"/>
    </row>
    <row r="196" spans="2:8" ht="15">
      <c r="B196" s="219"/>
      <c r="C196" s="324" t="s">
        <v>1513</v>
      </c>
      <c r="D196" s="313">
        <v>178</v>
      </c>
      <c r="E196" s="325">
        <v>0.007922378493857931</v>
      </c>
      <c r="F196" s="313">
        <v>14925418.979999997</v>
      </c>
      <c r="G196" s="325">
        <v>0.021052950300568564</v>
      </c>
      <c r="H196" s="221"/>
    </row>
    <row r="197" spans="2:8" ht="15.75">
      <c r="B197" s="219"/>
      <c r="C197" s="303"/>
      <c r="D197" s="304">
        <v>22468</v>
      </c>
      <c r="E197" s="309">
        <v>1</v>
      </c>
      <c r="F197" s="304">
        <v>708946668.6100007</v>
      </c>
      <c r="G197" s="309">
        <v>0.9999999999999998</v>
      </c>
      <c r="H197" s="221"/>
    </row>
    <row r="198" spans="2:8" ht="12.75">
      <c r="B198" s="219"/>
      <c r="C198" s="220"/>
      <c r="D198" s="220"/>
      <c r="E198" s="220"/>
      <c r="F198" s="220"/>
      <c r="G198" s="220"/>
      <c r="H198" s="221"/>
    </row>
    <row r="199" spans="2:8" ht="15.75">
      <c r="B199" s="219"/>
      <c r="C199" s="222" t="s">
        <v>1514</v>
      </c>
      <c r="D199" s="280"/>
      <c r="E199" s="280"/>
      <c r="F199" s="280"/>
      <c r="G199" s="280"/>
      <c r="H199" s="221"/>
    </row>
    <row r="200" spans="2:8" ht="15">
      <c r="B200" s="219"/>
      <c r="C200" s="220"/>
      <c r="D200" s="296"/>
      <c r="E200" s="297"/>
      <c r="F200" s="311"/>
      <c r="G200" s="326"/>
      <c r="H200" s="221"/>
    </row>
    <row r="201" spans="2:8" ht="15.75">
      <c r="B201" s="219"/>
      <c r="C201" s="298" t="s">
        <v>1515</v>
      </c>
      <c r="D201" s="299" t="s">
        <v>733</v>
      </c>
      <c r="E201" s="298" t="s">
        <v>1462</v>
      </c>
      <c r="F201" s="298" t="s">
        <v>1463</v>
      </c>
      <c r="G201" s="298" t="s">
        <v>1462</v>
      </c>
      <c r="H201" s="221"/>
    </row>
    <row r="202" spans="2:8" ht="15">
      <c r="B202" s="219"/>
      <c r="C202" s="300" t="s">
        <v>1516</v>
      </c>
      <c r="D202" s="301">
        <v>1276</v>
      </c>
      <c r="E202" s="302">
        <v>0.05679188178743101</v>
      </c>
      <c r="F202" s="296">
        <v>69034627.49999994</v>
      </c>
      <c r="G202" s="302">
        <v>0.09737633387198659</v>
      </c>
      <c r="H202" s="221"/>
    </row>
    <row r="203" spans="2:8" ht="15">
      <c r="B203" s="219"/>
      <c r="C203" s="327" t="s">
        <v>1517</v>
      </c>
      <c r="D203" s="301">
        <v>1274</v>
      </c>
      <c r="E203" s="302">
        <v>0.05670286629873598</v>
      </c>
      <c r="F203" s="296">
        <v>47857329.870000035</v>
      </c>
      <c r="G203" s="302">
        <v>0.06750483779524882</v>
      </c>
      <c r="H203" s="221"/>
    </row>
    <row r="204" spans="2:8" ht="15">
      <c r="B204" s="219"/>
      <c r="C204" s="328" t="s">
        <v>1518</v>
      </c>
      <c r="D204" s="301">
        <v>3534</v>
      </c>
      <c r="E204" s="302">
        <v>0.1572903685241232</v>
      </c>
      <c r="F204" s="296">
        <v>126418278.26999947</v>
      </c>
      <c r="G204" s="302">
        <v>0.17831846014293606</v>
      </c>
      <c r="H204" s="221"/>
    </row>
    <row r="205" spans="2:8" ht="15">
      <c r="B205" s="219"/>
      <c r="C205" s="328" t="s">
        <v>1519</v>
      </c>
      <c r="D205" s="301">
        <v>3107</v>
      </c>
      <c r="E205" s="302">
        <v>0.13828556168773368</v>
      </c>
      <c r="F205" s="296">
        <v>101550050.88999994</v>
      </c>
      <c r="G205" s="302">
        <v>0.1432407476984195</v>
      </c>
      <c r="H205" s="221"/>
    </row>
    <row r="206" spans="2:8" ht="15">
      <c r="B206" s="219"/>
      <c r="C206" s="328" t="s">
        <v>1520</v>
      </c>
      <c r="D206" s="301">
        <v>4471</v>
      </c>
      <c r="E206" s="302">
        <v>0.19899412497774613</v>
      </c>
      <c r="F206" s="296">
        <v>144051175.40999994</v>
      </c>
      <c r="G206" s="302">
        <v>0.20319042572332663</v>
      </c>
      <c r="H206" s="221"/>
    </row>
    <row r="207" spans="2:8" ht="15">
      <c r="B207" s="219"/>
      <c r="C207" s="328" t="s">
        <v>1521</v>
      </c>
      <c r="D207" s="301">
        <v>4603</v>
      </c>
      <c r="E207" s="302">
        <v>0.2048691472316183</v>
      </c>
      <c r="F207" s="296">
        <v>123393110.18000014</v>
      </c>
      <c r="G207" s="302">
        <v>0.17405132944898605</v>
      </c>
      <c r="H207" s="221"/>
    </row>
    <row r="208" spans="2:8" ht="15">
      <c r="B208" s="219"/>
      <c r="C208" s="328" t="s">
        <v>1522</v>
      </c>
      <c r="D208" s="313">
        <v>4203</v>
      </c>
      <c r="E208" s="302">
        <v>0.1870660494926117</v>
      </c>
      <c r="F208" s="313">
        <v>96642096.48999983</v>
      </c>
      <c r="G208" s="302">
        <v>0.1363178653190962</v>
      </c>
      <c r="H208" s="221"/>
    </row>
    <row r="209" spans="2:8" ht="15.75">
      <c r="B209" s="219"/>
      <c r="C209" s="303"/>
      <c r="D209" s="316">
        <v>22468</v>
      </c>
      <c r="E209" s="305">
        <v>1</v>
      </c>
      <c r="F209" s="304">
        <v>708946668.6099994</v>
      </c>
      <c r="G209" s="305">
        <v>0.9999999999999998</v>
      </c>
      <c r="H209" s="221"/>
    </row>
    <row r="210" spans="2:8" ht="15.75">
      <c r="B210" s="219"/>
      <c r="C210" s="306"/>
      <c r="D210" s="329"/>
      <c r="E210" s="308"/>
      <c r="F210" s="307"/>
      <c r="G210" s="308"/>
      <c r="H210" s="221"/>
    </row>
    <row r="211" spans="2:8" ht="15.75">
      <c r="B211" s="219"/>
      <c r="C211" s="222" t="s">
        <v>1523</v>
      </c>
      <c r="D211" s="220"/>
      <c r="E211" s="220"/>
      <c r="F211" s="220"/>
      <c r="G211" s="220"/>
      <c r="H211" s="221"/>
    </row>
    <row r="212" spans="2:8" ht="15">
      <c r="B212" s="219"/>
      <c r="C212" s="220"/>
      <c r="D212" s="280"/>
      <c r="E212" s="296"/>
      <c r="F212" s="297"/>
      <c r="G212" s="311"/>
      <c r="H212" s="221"/>
    </row>
    <row r="213" spans="2:8" ht="15.75">
      <c r="B213" s="219"/>
      <c r="C213" s="298" t="s">
        <v>1524</v>
      </c>
      <c r="D213" s="299" t="s">
        <v>733</v>
      </c>
      <c r="E213" s="298" t="s">
        <v>1462</v>
      </c>
      <c r="F213" s="298" t="s">
        <v>1463</v>
      </c>
      <c r="G213" s="298" t="s">
        <v>1462</v>
      </c>
      <c r="H213" s="221"/>
    </row>
    <row r="214" spans="2:8" ht="15">
      <c r="B214" s="219"/>
      <c r="C214" s="330" t="s">
        <v>1525</v>
      </c>
      <c r="D214" s="301">
        <v>12617</v>
      </c>
      <c r="E214" s="302">
        <v>0.5615542104326153</v>
      </c>
      <c r="F214" s="301">
        <v>433178288.06999826</v>
      </c>
      <c r="G214" s="302">
        <v>0.6110167481558418</v>
      </c>
      <c r="H214" s="221"/>
    </row>
    <row r="215" spans="2:8" ht="15">
      <c r="B215" s="219"/>
      <c r="C215" s="330" t="s">
        <v>1526</v>
      </c>
      <c r="D215" s="301">
        <v>4960</v>
      </c>
      <c r="E215" s="302">
        <v>0.22075841196368168</v>
      </c>
      <c r="F215" s="301">
        <v>159053963.88999963</v>
      </c>
      <c r="G215" s="302">
        <v>0.2243525090566404</v>
      </c>
      <c r="H215" s="221"/>
    </row>
    <row r="216" spans="2:8" ht="15">
      <c r="B216" s="219"/>
      <c r="C216" s="330" t="s">
        <v>1527</v>
      </c>
      <c r="D216" s="301">
        <v>4553</v>
      </c>
      <c r="E216" s="302">
        <v>0.20264376001424247</v>
      </c>
      <c r="F216" s="301">
        <v>104905735.46000011</v>
      </c>
      <c r="G216" s="302">
        <v>0.1479740862111453</v>
      </c>
      <c r="H216" s="221"/>
    </row>
    <row r="217" spans="2:8" ht="15">
      <c r="B217" s="219"/>
      <c r="C217" s="330" t="s">
        <v>1528</v>
      </c>
      <c r="D217" s="301">
        <v>338</v>
      </c>
      <c r="E217" s="302">
        <v>0.015043617589460566</v>
      </c>
      <c r="F217" s="301">
        <v>11808681.19</v>
      </c>
      <c r="G217" s="302">
        <v>0.01665665657637236</v>
      </c>
      <c r="H217" s="221"/>
    </row>
    <row r="218" spans="2:8" ht="15">
      <c r="B218" s="219"/>
      <c r="C218" s="330" t="s">
        <v>1529</v>
      </c>
      <c r="D218" s="301"/>
      <c r="E218" s="302">
        <v>0</v>
      </c>
      <c r="F218" s="301"/>
      <c r="G218" s="302">
        <v>0</v>
      </c>
      <c r="H218" s="221"/>
    </row>
    <row r="219" spans="2:8" ht="15.75">
      <c r="B219" s="219"/>
      <c r="C219" s="303"/>
      <c r="D219" s="331">
        <v>22468</v>
      </c>
      <c r="E219" s="332">
        <v>1</v>
      </c>
      <c r="F219" s="333">
        <v>708946668.6099981</v>
      </c>
      <c r="G219" s="332">
        <v>0.9999999999999999</v>
      </c>
      <c r="H219" s="221"/>
    </row>
    <row r="220" spans="2:8" ht="12.75">
      <c r="B220" s="219"/>
      <c r="C220" s="220"/>
      <c r="D220" s="220"/>
      <c r="E220" s="220"/>
      <c r="F220" s="220"/>
      <c r="G220" s="220"/>
      <c r="H220" s="221"/>
    </row>
    <row r="221" spans="2:8" ht="15.75">
      <c r="B221" s="219"/>
      <c r="C221" s="334" t="s">
        <v>1530</v>
      </c>
      <c r="D221" s="280"/>
      <c r="E221" s="296"/>
      <c r="F221" s="297"/>
      <c r="G221" s="311"/>
      <c r="H221" s="221"/>
    </row>
    <row r="222" spans="2:8" ht="15">
      <c r="B222" s="219"/>
      <c r="C222" s="319"/>
      <c r="D222" s="280"/>
      <c r="E222" s="296"/>
      <c r="F222" s="297"/>
      <c r="G222" s="311"/>
      <c r="H222" s="221"/>
    </row>
    <row r="223" spans="2:8" ht="15.75">
      <c r="B223" s="219"/>
      <c r="C223" s="298" t="s">
        <v>1531</v>
      </c>
      <c r="D223" s="299" t="s">
        <v>733</v>
      </c>
      <c r="E223" s="298" t="s">
        <v>1462</v>
      </c>
      <c r="F223" s="298" t="s">
        <v>1463</v>
      </c>
      <c r="G223" s="298" t="s">
        <v>1462</v>
      </c>
      <c r="H223" s="221"/>
    </row>
    <row r="224" spans="2:8" ht="15">
      <c r="B224" s="219"/>
      <c r="C224" s="335" t="s">
        <v>1532</v>
      </c>
      <c r="D224" s="336">
        <v>1607</v>
      </c>
      <c r="E224" s="337">
        <v>0.07152394516645896</v>
      </c>
      <c r="F224" s="338">
        <v>56612763.84000002</v>
      </c>
      <c r="G224" s="337">
        <v>0.07985475684792791</v>
      </c>
      <c r="H224" s="221"/>
    </row>
    <row r="225" spans="2:8" ht="15">
      <c r="B225" s="219"/>
      <c r="C225" s="319" t="s">
        <v>1533</v>
      </c>
      <c r="D225" s="336">
        <v>9726</v>
      </c>
      <c r="E225" s="337">
        <v>0.4328823215239452</v>
      </c>
      <c r="F225" s="338">
        <v>348061474.1199991</v>
      </c>
      <c r="G225" s="337">
        <v>0.4909557933355241</v>
      </c>
      <c r="H225" s="221"/>
    </row>
    <row r="226" spans="2:8" ht="15">
      <c r="B226" s="219"/>
      <c r="C226" s="319" t="s">
        <v>1534</v>
      </c>
      <c r="D226" s="336">
        <v>929</v>
      </c>
      <c r="E226" s="337">
        <v>0.0413476944988428</v>
      </c>
      <c r="F226" s="338">
        <v>24066332.69999999</v>
      </c>
      <c r="G226" s="337">
        <v>0.03394660524632381</v>
      </c>
      <c r="H226" s="221"/>
    </row>
    <row r="227" spans="2:8" ht="15">
      <c r="B227" s="219"/>
      <c r="C227" s="319" t="s">
        <v>1535</v>
      </c>
      <c r="D227" s="336">
        <v>960</v>
      </c>
      <c r="E227" s="337">
        <v>0.04272743457361581</v>
      </c>
      <c r="F227" s="338">
        <v>32722085.949999962</v>
      </c>
      <c r="G227" s="337">
        <v>0.046155920323536784</v>
      </c>
      <c r="H227" s="221"/>
    </row>
    <row r="228" spans="2:8" ht="15">
      <c r="B228" s="219"/>
      <c r="C228" s="319" t="s">
        <v>1536</v>
      </c>
      <c r="D228" s="336">
        <v>479</v>
      </c>
      <c r="E228" s="337">
        <v>0.021319209542460388</v>
      </c>
      <c r="F228" s="338">
        <v>11425657.910000004</v>
      </c>
      <c r="G228" s="337">
        <v>0.016116385640688305</v>
      </c>
      <c r="H228" s="221"/>
    </row>
    <row r="229" spans="2:8" ht="15">
      <c r="B229" s="219"/>
      <c r="C229" s="319" t="s">
        <v>1537</v>
      </c>
      <c r="D229" s="336">
        <v>513</v>
      </c>
      <c r="E229" s="337">
        <v>0.022832472850275946</v>
      </c>
      <c r="F229" s="338">
        <v>18045612.000000004</v>
      </c>
      <c r="G229" s="337">
        <v>0.02545411777642068</v>
      </c>
      <c r="H229" s="221"/>
    </row>
    <row r="230" spans="2:8" ht="15">
      <c r="B230" s="219"/>
      <c r="C230" s="319" t="s">
        <v>1538</v>
      </c>
      <c r="D230" s="336">
        <v>2159</v>
      </c>
      <c r="E230" s="337">
        <v>0.09609222004628805</v>
      </c>
      <c r="F230" s="338">
        <v>51801098.54999997</v>
      </c>
      <c r="G230" s="337">
        <v>0.07306769443118213</v>
      </c>
      <c r="H230" s="221"/>
    </row>
    <row r="231" spans="2:8" ht="15">
      <c r="B231" s="219"/>
      <c r="C231" s="319" t="s">
        <v>1539</v>
      </c>
      <c r="D231" s="336">
        <v>1922</v>
      </c>
      <c r="E231" s="337">
        <v>0.08554388463592665</v>
      </c>
      <c r="F231" s="338">
        <v>51455964.490000084</v>
      </c>
      <c r="G231" s="337">
        <v>0.07258086788232963</v>
      </c>
      <c r="H231" s="221"/>
    </row>
    <row r="232" spans="2:8" ht="15">
      <c r="B232" s="219"/>
      <c r="C232" s="319" t="s">
        <v>1540</v>
      </c>
      <c r="D232" s="336">
        <v>2138</v>
      </c>
      <c r="E232" s="337">
        <v>0.09515755741499021</v>
      </c>
      <c r="F232" s="338">
        <v>61377827.54000004</v>
      </c>
      <c r="G232" s="337">
        <v>0.08657608570238556</v>
      </c>
      <c r="H232" s="221"/>
    </row>
    <row r="233" spans="2:8" ht="15">
      <c r="B233" s="219"/>
      <c r="C233" s="319" t="s">
        <v>1541</v>
      </c>
      <c r="D233" s="336">
        <v>1426</v>
      </c>
      <c r="E233" s="337">
        <v>0.06346804343955849</v>
      </c>
      <c r="F233" s="338">
        <v>38884335.939999945</v>
      </c>
      <c r="G233" s="337">
        <v>0.0548480409905004</v>
      </c>
      <c r="H233" s="221"/>
    </row>
    <row r="234" spans="2:8" ht="15">
      <c r="B234" s="219"/>
      <c r="C234" s="319" t="s">
        <v>1542</v>
      </c>
      <c r="D234" s="336">
        <v>609</v>
      </c>
      <c r="E234" s="337">
        <v>0.027105216307637528</v>
      </c>
      <c r="F234" s="338">
        <v>14493515.570000002</v>
      </c>
      <c r="G234" s="337">
        <v>0.020443731823180444</v>
      </c>
      <c r="H234" s="221"/>
    </row>
    <row r="235" spans="2:8" ht="15">
      <c r="B235" s="219"/>
      <c r="C235" s="319" t="s">
        <v>1543</v>
      </c>
      <c r="D235" s="336"/>
      <c r="E235" s="337">
        <v>0</v>
      </c>
      <c r="F235" s="338"/>
      <c r="G235" s="337">
        <v>0</v>
      </c>
      <c r="H235" s="221"/>
    </row>
    <row r="236" spans="2:8" ht="15.75">
      <c r="B236" s="219"/>
      <c r="C236" s="303"/>
      <c r="D236" s="316">
        <v>22468</v>
      </c>
      <c r="E236" s="305">
        <v>0.9999999999999999</v>
      </c>
      <c r="F236" s="304">
        <v>708946668.6099993</v>
      </c>
      <c r="G236" s="305">
        <v>0.9999999999999997</v>
      </c>
      <c r="H236" s="221"/>
    </row>
    <row r="237" spans="2:8" ht="15">
      <c r="B237" s="219"/>
      <c r="C237" s="280"/>
      <c r="D237" s="280"/>
      <c r="E237" s="280"/>
      <c r="F237" s="280"/>
      <c r="G237" s="280"/>
      <c r="H237" s="221"/>
    </row>
    <row r="238" spans="2:8" ht="15.75">
      <c r="B238" s="219"/>
      <c r="C238" s="334" t="s">
        <v>1544</v>
      </c>
      <c r="D238" s="280"/>
      <c r="E238" s="280"/>
      <c r="F238" s="280"/>
      <c r="G238" s="280"/>
      <c r="H238" s="221"/>
    </row>
    <row r="239" spans="2:8" ht="15">
      <c r="B239" s="219"/>
      <c r="C239" s="280"/>
      <c r="D239" s="280"/>
      <c r="E239" s="280"/>
      <c r="F239" s="280"/>
      <c r="G239" s="280"/>
      <c r="H239" s="221"/>
    </row>
    <row r="240" spans="2:8" ht="15.75">
      <c r="B240" s="219"/>
      <c r="C240" s="298" t="s">
        <v>1545</v>
      </c>
      <c r="D240" s="299" t="s">
        <v>733</v>
      </c>
      <c r="E240" s="298" t="s">
        <v>1462</v>
      </c>
      <c r="F240" s="298" t="s">
        <v>1463</v>
      </c>
      <c r="G240" s="298" t="s">
        <v>1462</v>
      </c>
      <c r="H240" s="221"/>
    </row>
    <row r="241" spans="2:8" ht="15">
      <c r="B241" s="219"/>
      <c r="C241" s="330" t="s">
        <v>1546</v>
      </c>
      <c r="D241" s="301">
        <v>15625</v>
      </c>
      <c r="E241" s="311">
        <v>0.6954335054299449</v>
      </c>
      <c r="F241" s="296">
        <v>474509897.589997</v>
      </c>
      <c r="G241" s="311">
        <v>0.6693167745894758</v>
      </c>
      <c r="H241" s="221"/>
    </row>
    <row r="242" spans="2:8" ht="15">
      <c r="B242" s="219"/>
      <c r="C242" s="330" t="s">
        <v>1547</v>
      </c>
      <c r="D242" s="301">
        <v>6843</v>
      </c>
      <c r="E242" s="311">
        <v>0.3045664945700552</v>
      </c>
      <c r="F242" s="296">
        <v>234436771.01999983</v>
      </c>
      <c r="G242" s="311">
        <v>0.3306832254105243</v>
      </c>
      <c r="H242" s="221"/>
    </row>
    <row r="243" spans="2:8" ht="15">
      <c r="B243" s="219"/>
      <c r="C243" s="330" t="s">
        <v>143</v>
      </c>
      <c r="D243" s="301"/>
      <c r="E243" s="311">
        <v>0</v>
      </c>
      <c r="F243" s="296"/>
      <c r="G243" s="311">
        <v>0</v>
      </c>
      <c r="H243" s="221"/>
    </row>
    <row r="244" spans="2:8" ht="15.75">
      <c r="B244" s="219"/>
      <c r="C244" s="303"/>
      <c r="D244" s="316">
        <v>22468</v>
      </c>
      <c r="E244" s="305">
        <v>1</v>
      </c>
      <c r="F244" s="304">
        <v>708946668.6099968</v>
      </c>
      <c r="G244" s="305">
        <v>1</v>
      </c>
      <c r="H244" s="221"/>
    </row>
    <row r="245" spans="2:8" ht="12.75">
      <c r="B245" s="219"/>
      <c r="C245" s="220"/>
      <c r="D245" s="220"/>
      <c r="E245" s="220"/>
      <c r="F245" s="220"/>
      <c r="G245" s="220"/>
      <c r="H245" s="221"/>
    </row>
    <row r="246" spans="2:8" s="342" customFormat="1" ht="15.75" customHeight="1">
      <c r="B246" s="339"/>
      <c r="C246" s="334" t="s">
        <v>1548</v>
      </c>
      <c r="D246" s="280"/>
      <c r="E246" s="296"/>
      <c r="F246" s="326"/>
      <c r="G246" s="340"/>
      <c r="H246" s="341"/>
    </row>
    <row r="247" spans="2:8" s="342" customFormat="1" ht="15" customHeight="1">
      <c r="B247" s="339"/>
      <c r="C247" s="280"/>
      <c r="D247" s="280"/>
      <c r="E247" s="280"/>
      <c r="F247" s="280"/>
      <c r="G247" s="280"/>
      <c r="H247" s="341"/>
    </row>
    <row r="248" spans="2:8" s="342" customFormat="1" ht="15.75" customHeight="1">
      <c r="B248" s="339"/>
      <c r="C248" s="298" t="s">
        <v>1549</v>
      </c>
      <c r="D248" s="299" t="s">
        <v>733</v>
      </c>
      <c r="E248" s="298" t="s">
        <v>1462</v>
      </c>
      <c r="F248" s="298" t="s">
        <v>1463</v>
      </c>
      <c r="G248" s="298" t="s">
        <v>1462</v>
      </c>
      <c r="H248" s="341"/>
    </row>
    <row r="249" spans="2:8" s="342" customFormat="1" ht="15">
      <c r="B249" s="339"/>
      <c r="C249" s="335" t="s">
        <v>1550</v>
      </c>
      <c r="D249" s="301">
        <v>22207</v>
      </c>
      <c r="E249" s="311">
        <v>0.9883834787252982</v>
      </c>
      <c r="F249" s="296">
        <v>702519490.3900024</v>
      </c>
      <c r="G249" s="302">
        <v>0.9909341865833131</v>
      </c>
      <c r="H249" s="341"/>
    </row>
    <row r="250" spans="2:8" s="342" customFormat="1" ht="15">
      <c r="B250" s="339"/>
      <c r="C250" s="319" t="s">
        <v>1551</v>
      </c>
      <c r="D250" s="301">
        <v>257</v>
      </c>
      <c r="E250" s="311">
        <v>0.011438490297311732</v>
      </c>
      <c r="F250" s="296">
        <v>6324201.880000001</v>
      </c>
      <c r="G250" s="302">
        <v>0.008920560826387067</v>
      </c>
      <c r="H250" s="341"/>
    </row>
    <row r="251" spans="2:8" s="342" customFormat="1" ht="15">
      <c r="B251" s="339"/>
      <c r="C251" s="319" t="s">
        <v>1552</v>
      </c>
      <c r="D251" s="301">
        <v>3</v>
      </c>
      <c r="E251" s="311">
        <v>0.0001335232330425494</v>
      </c>
      <c r="F251" s="296">
        <v>54017.97</v>
      </c>
      <c r="G251" s="302">
        <v>7.619468768491491E-05</v>
      </c>
      <c r="H251" s="341"/>
    </row>
    <row r="252" spans="2:8" s="342" customFormat="1" ht="15">
      <c r="B252" s="339"/>
      <c r="C252" s="319" t="s">
        <v>1553</v>
      </c>
      <c r="D252" s="301">
        <v>1</v>
      </c>
      <c r="E252" s="311">
        <v>4.450774434751647E-05</v>
      </c>
      <c r="F252" s="296">
        <v>48958.37</v>
      </c>
      <c r="G252" s="302">
        <v>6.905790261486146E-05</v>
      </c>
      <c r="H252" s="341"/>
    </row>
    <row r="253" spans="2:8" s="342" customFormat="1" ht="15.75" customHeight="1">
      <c r="B253" s="339"/>
      <c r="C253" s="303"/>
      <c r="D253" s="316">
        <v>22468</v>
      </c>
      <c r="E253" s="305">
        <v>0.9999999999999999</v>
      </c>
      <c r="F253" s="304">
        <v>708946668.6100024</v>
      </c>
      <c r="G253" s="305">
        <v>1</v>
      </c>
      <c r="H253" s="341"/>
    </row>
    <row r="254" spans="2:8" ht="15" customHeight="1">
      <c r="B254" s="219"/>
      <c r="C254" s="280"/>
      <c r="D254" s="280"/>
      <c r="E254" s="280"/>
      <c r="F254" s="280"/>
      <c r="G254" s="280"/>
      <c r="H254" s="221"/>
    </row>
    <row r="255" spans="2:8" ht="13.5" thickBot="1">
      <c r="B255" s="343"/>
      <c r="C255" s="344"/>
      <c r="D255" s="344"/>
      <c r="E255" s="344"/>
      <c r="F255" s="344"/>
      <c r="G255" s="344"/>
      <c r="H255" s="345"/>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7" t="s">
        <v>1303</v>
      </c>
      <c r="B1" s="367"/>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8">
        <v>127.67125747847794</v>
      </c>
      <c r="H75" s="64"/>
    </row>
    <row r="76" spans="1:8" ht="15">
      <c r="A76" s="66" t="s">
        <v>1266</v>
      </c>
      <c r="B76" s="66" t="s">
        <v>1298</v>
      </c>
      <c r="C76" s="349">
        <v>164.37408953750705</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0.06669632817755915</v>
      </c>
      <c r="D82" s="350">
        <v>0</v>
      </c>
      <c r="E82" s="350">
        <v>0</v>
      </c>
      <c r="F82" s="350">
        <v>0</v>
      </c>
      <c r="G82" s="207">
        <v>0.06669632817755915</v>
      </c>
      <c r="H82" s="64"/>
    </row>
    <row r="83" spans="1:8" ht="15">
      <c r="A83" s="66" t="s">
        <v>1273</v>
      </c>
      <c r="B83" s="66" t="s">
        <v>1288</v>
      </c>
      <c r="C83" s="354">
        <v>0.008920560826387067</v>
      </c>
      <c r="D83" s="350">
        <v>0</v>
      </c>
      <c r="E83" s="350">
        <v>0</v>
      </c>
      <c r="F83" s="350">
        <v>0</v>
      </c>
      <c r="G83" s="207">
        <v>0.008920560826387067</v>
      </c>
      <c r="H83" s="64"/>
    </row>
    <row r="84" spans="1:8" ht="15">
      <c r="A84" s="66" t="s">
        <v>1274</v>
      </c>
      <c r="B84" s="66" t="s">
        <v>1286</v>
      </c>
      <c r="C84" s="207">
        <v>7.619468768491491E-05</v>
      </c>
      <c r="D84" s="350">
        <v>0</v>
      </c>
      <c r="E84" s="350">
        <v>0</v>
      </c>
      <c r="F84" s="350">
        <v>0</v>
      </c>
      <c r="G84" s="207">
        <v>2.220976654121462E-05</v>
      </c>
      <c r="H84" s="64"/>
    </row>
    <row r="85" spans="1:8" ht="15">
      <c r="A85" s="66" t="s">
        <v>1275</v>
      </c>
      <c r="B85" s="66" t="s">
        <v>1287</v>
      </c>
      <c r="C85" s="207">
        <v>0</v>
      </c>
      <c r="D85" s="350">
        <v>0</v>
      </c>
      <c r="E85" s="350">
        <v>0</v>
      </c>
      <c r="F85" s="350">
        <v>0</v>
      </c>
      <c r="G85" s="207">
        <v>0</v>
      </c>
      <c r="H85" s="64"/>
    </row>
    <row r="86" spans="1:8" ht="15">
      <c r="A86" s="66" t="s">
        <v>1290</v>
      </c>
      <c r="B86" s="66" t="s">
        <v>1289</v>
      </c>
      <c r="C86" s="207">
        <v>6.905790261486146E-05</v>
      </c>
      <c r="D86" s="350">
        <v>0</v>
      </c>
      <c r="E86" s="350">
        <v>0</v>
      </c>
      <c r="F86" s="350">
        <v>0</v>
      </c>
      <c r="G86" s="207">
        <v>6.905790261486146E-05</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2020-03-12T09:21:31Z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